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84-2016 MANT. ACCESO Y FTTX R 2 Y 4\"/>
    </mc:Choice>
  </mc:AlternateContent>
  <bookViews>
    <workbookView xWindow="0" yWindow="0" windowWidth="15360" windowHeight="5370" tabRatio="656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4" sheetId="10" r:id="rId5"/>
  </sheets>
  <definedNames>
    <definedName name="_xlnm.Print_Area" localSheetId="3">'ADM Y UTILIDADES'!$A$1:$I$31</definedName>
    <definedName name="_xlnm.Print_Area" localSheetId="1">'INSTR-HERR'!$A$1:$V$36</definedName>
    <definedName name="_xlnm.Print_Area" localSheetId="2">LOGISTICA!$A$1:$C$49</definedName>
    <definedName name="_xlnm.Print_Area" localSheetId="4">'RESUMEN REGION 4'!$A$3:$D$11</definedName>
    <definedName name="_xlnm.Print_Area" localSheetId="0">'RR HH'!$A$1:$F$27</definedName>
  </definedNames>
  <calcPr calcId="152511"/>
</workbook>
</file>

<file path=xl/calcChain.xml><?xml version="1.0" encoding="utf-8"?>
<calcChain xmlns="http://schemas.openxmlformats.org/spreadsheetml/2006/main">
  <c r="L33" i="5" l="1"/>
  <c r="L32" i="5"/>
  <c r="L31" i="5"/>
  <c r="L30" i="5"/>
  <c r="L29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N33" i="5" l="1"/>
  <c r="R33" i="5" s="1"/>
  <c r="N32" i="5"/>
  <c r="R32" i="5" s="1"/>
  <c r="N31" i="5"/>
  <c r="R31" i="5" s="1"/>
  <c r="N30" i="5"/>
  <c r="R30" i="5" s="1"/>
  <c r="N29" i="5"/>
  <c r="R29" i="5" s="1"/>
  <c r="O31" i="5" l="1"/>
  <c r="Q29" i="5"/>
  <c r="Q31" i="5"/>
  <c r="T33" i="5"/>
  <c r="Q33" i="5"/>
  <c r="O32" i="5"/>
  <c r="T29" i="5"/>
  <c r="O29" i="5"/>
  <c r="S31" i="5"/>
  <c r="Q32" i="5"/>
  <c r="O33" i="5"/>
  <c r="T30" i="5"/>
  <c r="S30" i="5"/>
  <c r="O30" i="5"/>
  <c r="S32" i="5"/>
  <c r="T31" i="5"/>
  <c r="U29" i="5"/>
  <c r="U30" i="5"/>
  <c r="U31" i="5"/>
  <c r="U32" i="5"/>
  <c r="U33" i="5"/>
  <c r="V33" i="5"/>
  <c r="S29" i="5"/>
  <c r="Q30" i="5"/>
  <c r="S33" i="5"/>
  <c r="T32" i="5"/>
  <c r="V32" i="5"/>
  <c r="P29" i="5"/>
  <c r="P30" i="5"/>
  <c r="P31" i="5"/>
  <c r="P32" i="5"/>
  <c r="P33" i="5"/>
  <c r="E10" i="6" l="1"/>
  <c r="F10" i="6" s="1"/>
  <c r="E9" i="6"/>
  <c r="F9" i="6" s="1"/>
  <c r="E22" i="6"/>
  <c r="F22" i="6" s="1"/>
  <c r="E21" i="6"/>
  <c r="F21" i="6" s="1"/>
  <c r="F11" i="6" l="1"/>
  <c r="C6" i="9" s="1"/>
  <c r="D6" i="9" s="1"/>
  <c r="E6" i="9" s="1"/>
  <c r="F6" i="9" s="1"/>
  <c r="G6" i="9" s="1"/>
  <c r="H6" i="9" s="1"/>
  <c r="I6" i="9" s="1"/>
  <c r="F23" i="6"/>
  <c r="C10" i="9" s="1"/>
  <c r="D10" i="9" s="1"/>
  <c r="E10" i="9" s="1"/>
  <c r="F10" i="9" s="1"/>
  <c r="G10" i="9" s="1"/>
  <c r="H10" i="9" s="1"/>
  <c r="I10" i="9" s="1"/>
  <c r="N26" i="5"/>
  <c r="N25" i="5"/>
  <c r="N24" i="5"/>
  <c r="T26" i="5" l="1"/>
  <c r="P26" i="5"/>
  <c r="P25" i="5"/>
  <c r="T25" i="5"/>
  <c r="U24" i="5"/>
  <c r="P24" i="5"/>
  <c r="T24" i="5"/>
  <c r="O26" i="5"/>
  <c r="S26" i="5"/>
  <c r="R25" i="5"/>
  <c r="S25" i="5"/>
  <c r="U26" i="5"/>
  <c r="R26" i="5"/>
  <c r="V26" i="5"/>
  <c r="V25" i="5"/>
  <c r="V31" i="5"/>
  <c r="V30" i="5"/>
  <c r="S24" i="5"/>
  <c r="V24" i="5"/>
  <c r="O25" i="5"/>
  <c r="U25" i="5"/>
  <c r="Q26" i="5"/>
  <c r="Q24" i="5"/>
  <c r="R24" i="5"/>
  <c r="O24" i="5"/>
  <c r="Q25" i="5"/>
  <c r="C48" i="4"/>
  <c r="C31" i="9" s="1"/>
  <c r="D31" i="9" s="1"/>
  <c r="E31" i="9" s="1"/>
  <c r="F31" i="9" s="1"/>
  <c r="G31" i="9" s="1"/>
  <c r="H31" i="9" s="1"/>
  <c r="I31" i="9" s="1"/>
  <c r="C39" i="4"/>
  <c r="C30" i="9" s="1"/>
  <c r="D30" i="9" s="1"/>
  <c r="E30" i="9" s="1"/>
  <c r="F30" i="9" s="1"/>
  <c r="G30" i="9" s="1"/>
  <c r="H30" i="9" s="1"/>
  <c r="I30" i="9" s="1"/>
  <c r="C30" i="4"/>
  <c r="C28" i="9" s="1"/>
  <c r="D28" i="9" s="1"/>
  <c r="E28" i="9" s="1"/>
  <c r="F28" i="9" s="1"/>
  <c r="G28" i="9" s="1"/>
  <c r="H28" i="9" s="1"/>
  <c r="I28" i="9" s="1"/>
  <c r="C21" i="4"/>
  <c r="C27" i="9" s="1"/>
  <c r="D27" i="9" s="1"/>
  <c r="E27" i="9" s="1"/>
  <c r="F27" i="9" s="1"/>
  <c r="G27" i="9" s="1"/>
  <c r="H27" i="9" s="1"/>
  <c r="I27" i="9" s="1"/>
  <c r="C12" i="4"/>
  <c r="C26" i="9" s="1"/>
  <c r="D26" i="9" s="1"/>
  <c r="E26" i="9" s="1"/>
  <c r="F26" i="9" s="1"/>
  <c r="G26" i="9" s="1"/>
  <c r="H26" i="9" s="1"/>
  <c r="I26" i="9" s="1"/>
  <c r="F13" i="6"/>
  <c r="N6" i="5"/>
  <c r="E12" i="6"/>
  <c r="F12" i="6" s="1"/>
  <c r="E13" i="6"/>
  <c r="E6" i="6"/>
  <c r="F6" i="6" s="1"/>
  <c r="E7" i="6"/>
  <c r="F7" i="6" s="1"/>
  <c r="E16" i="6"/>
  <c r="F16" i="6" s="1"/>
  <c r="E15" i="6"/>
  <c r="F15" i="6" s="1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E24" i="6"/>
  <c r="F24" i="6" s="1"/>
  <c r="E25" i="6"/>
  <c r="F25" i="6" s="1"/>
  <c r="E18" i="6"/>
  <c r="F18" i="6" s="1"/>
  <c r="E19" i="6"/>
  <c r="F19" i="6" s="1"/>
  <c r="Q14" i="5"/>
  <c r="C29" i="9" l="1"/>
  <c r="D29" i="9" s="1"/>
  <c r="E29" i="9" s="1"/>
  <c r="F29" i="9" s="1"/>
  <c r="G29" i="9" s="1"/>
  <c r="H29" i="9" s="1"/>
  <c r="I29" i="9" s="1"/>
  <c r="F8" i="6"/>
  <c r="C25" i="9"/>
  <c r="D25" i="9" s="1"/>
  <c r="E25" i="9" s="1"/>
  <c r="F25" i="9" s="1"/>
  <c r="G25" i="9" s="1"/>
  <c r="H25" i="9" s="1"/>
  <c r="I25" i="9" s="1"/>
  <c r="F20" i="6"/>
  <c r="C9" i="9" s="1"/>
  <c r="D9" i="9" s="1"/>
  <c r="E9" i="9" s="1"/>
  <c r="F9" i="9" s="1"/>
  <c r="G9" i="9" s="1"/>
  <c r="H9" i="9" s="1"/>
  <c r="I9" i="9" s="1"/>
  <c r="F14" i="6"/>
  <c r="C7" i="9" s="1"/>
  <c r="D7" i="9" s="1"/>
  <c r="E7" i="9" s="1"/>
  <c r="F7" i="9" s="1"/>
  <c r="G7" i="9" s="1"/>
  <c r="H7" i="9" s="1"/>
  <c r="I7" i="9" s="1"/>
  <c r="F26" i="6"/>
  <c r="C11" i="9" s="1"/>
  <c r="D11" i="9" s="1"/>
  <c r="E11" i="9" s="1"/>
  <c r="F11" i="9" s="1"/>
  <c r="G11" i="9" s="1"/>
  <c r="H11" i="9" s="1"/>
  <c r="I11" i="9" s="1"/>
  <c r="F17" i="6"/>
  <c r="C8" i="9" s="1"/>
  <c r="D8" i="9" s="1"/>
  <c r="E8" i="9" s="1"/>
  <c r="F8" i="9" s="1"/>
  <c r="G8" i="9" s="1"/>
  <c r="H8" i="9" s="1"/>
  <c r="I8" i="9" s="1"/>
  <c r="C5" i="9"/>
  <c r="D5" i="9" s="1"/>
  <c r="E5" i="9" s="1"/>
  <c r="F5" i="9" s="1"/>
  <c r="G5" i="9" s="1"/>
  <c r="H5" i="9" s="1"/>
  <c r="I5" i="9" s="1"/>
  <c r="P21" i="5"/>
  <c r="T21" i="5"/>
  <c r="P17" i="5"/>
  <c r="T17" i="5"/>
  <c r="O13" i="5"/>
  <c r="P13" i="5"/>
  <c r="T13" i="5"/>
  <c r="S9" i="5"/>
  <c r="P9" i="5"/>
  <c r="T9" i="5"/>
  <c r="P20" i="5"/>
  <c r="T20" i="5"/>
  <c r="Q16" i="5"/>
  <c r="P16" i="5"/>
  <c r="T16" i="5"/>
  <c r="O12" i="5"/>
  <c r="P12" i="5"/>
  <c r="T12" i="5"/>
  <c r="P8" i="5"/>
  <c r="T8" i="5"/>
  <c r="T23" i="5"/>
  <c r="P23" i="5"/>
  <c r="T19" i="5"/>
  <c r="P19" i="5"/>
  <c r="T15" i="5"/>
  <c r="P15" i="5"/>
  <c r="V11" i="5"/>
  <c r="T11" i="5"/>
  <c r="P11" i="5"/>
  <c r="T7" i="5"/>
  <c r="P7" i="5"/>
  <c r="Q22" i="5"/>
  <c r="T22" i="5"/>
  <c r="P22" i="5"/>
  <c r="U18" i="5"/>
  <c r="T18" i="5"/>
  <c r="P18" i="5"/>
  <c r="U14" i="5"/>
  <c r="T14" i="5"/>
  <c r="P14" i="5"/>
  <c r="R10" i="5"/>
  <c r="T10" i="5"/>
  <c r="P10" i="5"/>
  <c r="T6" i="5"/>
  <c r="P6" i="5"/>
  <c r="V10" i="5"/>
  <c r="S10" i="5"/>
  <c r="U8" i="5"/>
  <c r="S18" i="5"/>
  <c r="R22" i="5"/>
  <c r="O17" i="5"/>
  <c r="O16" i="5"/>
  <c r="S12" i="5"/>
  <c r="U17" i="5"/>
  <c r="V8" i="5"/>
  <c r="R8" i="5"/>
  <c r="Q10" i="5"/>
  <c r="O22" i="5"/>
  <c r="O14" i="5"/>
  <c r="Q18" i="5"/>
  <c r="Q9" i="5"/>
  <c r="R14" i="5"/>
  <c r="S22" i="5"/>
  <c r="S13" i="5"/>
  <c r="U22" i="5"/>
  <c r="U10" i="5"/>
  <c r="R18" i="5"/>
  <c r="S14" i="5"/>
  <c r="S6" i="5"/>
  <c r="V22" i="5"/>
  <c r="V18" i="5"/>
  <c r="V14" i="5"/>
  <c r="O18" i="5"/>
  <c r="O10" i="5"/>
  <c r="Q17" i="5"/>
  <c r="S21" i="5"/>
  <c r="U9" i="5"/>
  <c r="O9" i="5"/>
  <c r="R21" i="5"/>
  <c r="R6" i="5"/>
  <c r="V6" i="5"/>
  <c r="V21" i="5"/>
  <c r="V17" i="5"/>
  <c r="V13" i="5"/>
  <c r="O21" i="5"/>
  <c r="O6" i="5"/>
  <c r="Q20" i="5"/>
  <c r="Q13" i="5"/>
  <c r="S17" i="5"/>
  <c r="U21" i="5"/>
  <c r="U13" i="5"/>
  <c r="U6" i="5"/>
  <c r="Q21" i="5"/>
  <c r="Q6" i="5"/>
  <c r="R13" i="5"/>
  <c r="V29" i="5"/>
  <c r="V20" i="5"/>
  <c r="V16" i="5"/>
  <c r="V12" i="5"/>
  <c r="V9" i="5"/>
  <c r="R17" i="5"/>
  <c r="R9" i="5"/>
  <c r="O20" i="5"/>
  <c r="R12" i="5"/>
  <c r="S16" i="5"/>
  <c r="V7" i="5"/>
  <c r="O8" i="5"/>
  <c r="Q12" i="5"/>
  <c r="R16" i="5"/>
  <c r="S20" i="5"/>
  <c r="U16" i="5"/>
  <c r="Q8" i="5"/>
  <c r="U12" i="5"/>
  <c r="R20" i="5"/>
  <c r="S8" i="5"/>
  <c r="U20" i="5"/>
  <c r="V19" i="5"/>
  <c r="Q11" i="5"/>
  <c r="R23" i="5"/>
  <c r="R19" i="5"/>
  <c r="R15" i="5"/>
  <c r="R11" i="5"/>
  <c r="R7" i="5"/>
  <c r="O23" i="5"/>
  <c r="O19" i="5"/>
  <c r="O15" i="5"/>
  <c r="O11" i="5"/>
  <c r="O7" i="5"/>
  <c r="U23" i="5"/>
  <c r="U19" i="5"/>
  <c r="U15" i="5"/>
  <c r="U11" i="5"/>
  <c r="U7" i="5"/>
  <c r="V23" i="5"/>
  <c r="V15" i="5"/>
  <c r="Q23" i="5"/>
  <c r="Q19" i="5"/>
  <c r="Q15" i="5"/>
  <c r="Q7" i="5"/>
  <c r="S23" i="5"/>
  <c r="S19" i="5"/>
  <c r="S15" i="5"/>
  <c r="S11" i="5"/>
  <c r="S7" i="5"/>
  <c r="P36" i="5" l="1"/>
  <c r="C16" i="9" s="1"/>
  <c r="D16" i="9" s="1"/>
  <c r="E16" i="9" s="1"/>
  <c r="F16" i="9" s="1"/>
  <c r="G16" i="9" s="1"/>
  <c r="H16" i="9" s="1"/>
  <c r="I16" i="9" s="1"/>
  <c r="D6" i="10" s="1"/>
  <c r="T36" i="5"/>
  <c r="C20" i="9" s="1"/>
  <c r="D20" i="9" s="1"/>
  <c r="E20" i="9" s="1"/>
  <c r="F20" i="9" s="1"/>
  <c r="G20" i="9" s="1"/>
  <c r="H20" i="9" s="1"/>
  <c r="I20" i="9" s="1"/>
  <c r="D10" i="10" s="1"/>
  <c r="V36" i="5"/>
  <c r="U36" i="5"/>
  <c r="C21" i="9" s="1"/>
  <c r="D21" i="9" s="1"/>
  <c r="E21" i="9" s="1"/>
  <c r="F21" i="9" s="1"/>
  <c r="G21" i="9" s="1"/>
  <c r="H21" i="9" s="1"/>
  <c r="I21" i="9" s="1"/>
  <c r="D11" i="10" s="1"/>
  <c r="S36" i="5"/>
  <c r="C19" i="9" s="1"/>
  <c r="D19" i="9" s="1"/>
  <c r="E19" i="9" s="1"/>
  <c r="F19" i="9" s="1"/>
  <c r="G19" i="9" s="1"/>
  <c r="H19" i="9" s="1"/>
  <c r="I19" i="9" s="1"/>
  <c r="D9" i="10" s="1"/>
  <c r="Q36" i="5"/>
  <c r="C17" i="9" s="1"/>
  <c r="D17" i="9" s="1"/>
  <c r="E17" i="9" s="1"/>
  <c r="F17" i="9" s="1"/>
  <c r="G17" i="9" s="1"/>
  <c r="H17" i="9" s="1"/>
  <c r="I17" i="9" s="1"/>
  <c r="D7" i="10" s="1"/>
  <c r="O36" i="5"/>
  <c r="C15" i="9" s="1"/>
  <c r="D15" i="9" s="1"/>
  <c r="E15" i="9" s="1"/>
  <c r="F15" i="9" s="1"/>
  <c r="G15" i="9" s="1"/>
  <c r="H15" i="9" s="1"/>
  <c r="I15" i="9" s="1"/>
  <c r="D5" i="10" s="1"/>
  <c r="R36" i="5"/>
  <c r="C18" i="9" s="1"/>
  <c r="D18" i="9" s="1"/>
  <c r="E18" i="9" s="1"/>
  <c r="F18" i="9" s="1"/>
  <c r="G18" i="9" s="1"/>
  <c r="H18" i="9" s="1"/>
  <c r="I18" i="9" s="1"/>
  <c r="D8" i="10" s="1"/>
  <c r="D25" i="10" l="1"/>
  <c r="D18" i="10"/>
  <c r="D21" i="10"/>
  <c r="D14" i="10"/>
  <c r="D22" i="10"/>
  <c r="D15" i="10"/>
  <c r="D19" i="10"/>
  <c r="D12" i="10"/>
  <c r="D23" i="10"/>
  <c r="D16" i="10"/>
  <c r="D24" i="10"/>
  <c r="D17" i="10"/>
  <c r="D20" i="10"/>
  <c r="D13" i="10"/>
</calcChain>
</file>

<file path=xl/sharedStrings.xml><?xml version="1.0" encoding="utf-8"?>
<sst xmlns="http://schemas.openxmlformats.org/spreadsheetml/2006/main" count="363" uniqueCount="104">
  <si>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</si>
  <si>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</si>
  <si>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</si>
  <si>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</si>
  <si>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</si>
  <si>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</si>
  <si>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</si>
  <si>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</si>
  <si>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</si>
  <si>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</si>
  <si>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</si>
  <si>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</si>
  <si>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</si>
  <si>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</si>
  <si>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</si>
  <si>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</si>
  <si>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</si>
  <si>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</si>
  <si>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</si>
  <si>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</si>
  <si>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</si>
  <si>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</si>
  <si>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</si>
  <si>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</si>
  <si>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</si>
  <si>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</si>
  <si>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</si>
  <si>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</si>
  <si>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</si>
  <si>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</si>
  <si>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</si>
  <si>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</si>
  <si>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</si>
  <si>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</si>
  <si>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</si>
  <si>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</si>
  <si>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HERRAMIENTAS</t>
  </si>
  <si>
    <t>Entorchadora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</si>
  <si>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</si>
  <si>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</si>
  <si>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</si>
  <si>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</si>
  <si>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</si>
  <si>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</si>
  <si>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</si>
  <si>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</si>
  <si>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</si>
  <si>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</si>
  <si>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</si>
  <si>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</si>
  <si>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</si>
  <si>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</si>
  <si>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Alquiler Vehículo Auto 1500 c.c. Tipo Vagoneta</t>
  </si>
  <si>
    <t>PERIODO</t>
  </si>
  <si>
    <t>Un mes</t>
  </si>
  <si>
    <t>Potosí</t>
  </si>
  <si>
    <t>PTS</t>
  </si>
  <si>
    <t>Ponchadora Siemens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</si>
  <si>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</si>
  <si>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</si>
  <si>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</si>
  <si>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</si>
  <si>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Técnico de Planta Externa 2</t>
  </si>
  <si>
    <t>Otras PTS</t>
  </si>
  <si>
    <t>Traslado y estadia</t>
  </si>
  <si>
    <t>Tarija</t>
  </si>
  <si>
    <t>Yacuiba</t>
  </si>
  <si>
    <t>Villamontes</t>
  </si>
  <si>
    <t>TRJ</t>
  </si>
  <si>
    <t>YAC</t>
  </si>
  <si>
    <t>VMT</t>
  </si>
  <si>
    <t>SUELDO 
(SIN IVA)</t>
  </si>
  <si>
    <t>VALOR 
(SIN IVA)</t>
  </si>
  <si>
    <t>TOTAL Bs. (SIN IVA) 
POR MES</t>
  </si>
  <si>
    <t>COSTO EN Bs.
(SIN IVA)</t>
  </si>
  <si>
    <t>PRECIO
(CON IVA)</t>
  </si>
  <si>
    <t>PRECIO Bs. 
(CON IVA)</t>
  </si>
  <si>
    <t>Otras Localidades Potosi</t>
  </si>
  <si>
    <t>Alquiler Grupo Adicional Estándar (PEX+IP)</t>
  </si>
  <si>
    <t>Alquiler Grupo Adicional Estándar (PEX+PEX)</t>
  </si>
  <si>
    <t>Una Semana</t>
  </si>
  <si>
    <t>Un Dia</t>
  </si>
  <si>
    <t>Ponchadora Huawei</t>
  </si>
  <si>
    <t>Técnico de Planta Externa 1 FO</t>
  </si>
  <si>
    <t>Técnico de Planta Externa e IP 1 FTTx</t>
  </si>
  <si>
    <t>FTTx CANT.</t>
  </si>
  <si>
    <t>Stripper MILLER</t>
  </si>
  <si>
    <t>Tijera para KEVLAR</t>
  </si>
  <si>
    <t>Pelador de cable (Arado)</t>
  </si>
  <si>
    <t>Alquiler Grupo Adicional Estándar (PEX FO+IP FTTx)</t>
  </si>
  <si>
    <t>Potosí FTTx</t>
  </si>
  <si>
    <t>Tarija FTTx</t>
  </si>
  <si>
    <t>Ponchadora krone</t>
  </si>
  <si>
    <t xml:space="preserve">Maletín </t>
  </si>
  <si>
    <t>Cortador de tubo holgado</t>
  </si>
  <si>
    <t>Computador portátil, i3 o superior</t>
  </si>
  <si>
    <t>Medidor de potencia óptica EXFO FPM 300 o superior</t>
  </si>
  <si>
    <t>Fuente de láser EXFO FLS 300 o superior</t>
  </si>
  <si>
    <t>Cortadora Fujikura CT-30 o superior</t>
  </si>
  <si>
    <t xml:space="preserve">Microscopio Óptico </t>
  </si>
  <si>
    <t>TRJ FTTx</t>
  </si>
  <si>
    <t>PTS FTTx</t>
  </si>
  <si>
    <t>Alquiler Vehículo Tipo Vagoneta</t>
  </si>
  <si>
    <t>Otras Localidades Potosí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</si>
</sst>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99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3" xfId="0" applyFont="1" applyBorder="1" applyAlignment="1">
      <alignment vertical="justify"/>
    </xf>
    <xf numFmtId="0" fontId="18" fillId="0" borderId="3" xfId="0" applyFont="1" applyBorder="1" applyAlignment="1">
      <alignment horizontal="center" vertical="justify"/>
    </xf>
    <xf numFmtId="3" fontId="18" fillId="0" borderId="3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0" fillId="0" borderId="5" xfId="0" applyBorder="1" applyAlignment="1">
      <alignment vertical="top"/>
    </xf>
    <xf numFmtId="0" fontId="5" fillId="0" borderId="5" xfId="0" applyFont="1" applyBorder="1" applyAlignment="1">
      <alignment vertical="top"/>
    </xf>
    <xf numFmtId="0" fontId="4" fillId="0" borderId="6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3" xfId="0" applyNumberFormat="1" applyFont="1" applyFill="1" applyBorder="1" applyAlignment="1">
      <alignment vertical="justify"/>
    </xf>
    <xf numFmtId="4" fontId="18" fillId="2" borderId="4" xfId="0" applyNumberFormat="1" applyFont="1" applyFill="1" applyBorder="1" applyAlignment="1">
      <alignment vertical="justify"/>
    </xf>
    <xf numFmtId="4" fontId="18" fillId="2" borderId="12" xfId="0" applyNumberFormat="1" applyFont="1" applyFill="1" applyBorder="1" applyAlignment="1">
      <alignment vertical="justify"/>
    </xf>
    <xf numFmtId="0" fontId="13" fillId="0" borderId="6" xfId="0" applyFont="1" applyBorder="1" applyAlignment="1">
      <alignment horizontal="center" vertical="justify"/>
    </xf>
    <xf numFmtId="0" fontId="16" fillId="0" borderId="2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justify"/>
    </xf>
    <xf numFmtId="0" fontId="18" fillId="0" borderId="1" xfId="0" applyFont="1" applyBorder="1" applyAlignment="1">
      <alignment vertical="justify"/>
    </xf>
    <xf numFmtId="0" fontId="18" fillId="0" borderId="1" xfId="0" applyFont="1" applyBorder="1" applyAlignment="1">
      <alignment horizontal="center" vertical="justify"/>
    </xf>
    <xf numFmtId="4" fontId="18" fillId="2" borderId="1" xfId="0" applyNumberFormat="1" applyFont="1" applyFill="1" applyBorder="1" applyAlignment="1">
      <alignment vertical="justify"/>
    </xf>
    <xf numFmtId="3" fontId="18" fillId="0" borderId="1" xfId="0" applyNumberFormat="1" applyFont="1" applyBorder="1" applyAlignment="1">
      <alignment horizontal="center" vertical="justify"/>
    </xf>
    <xf numFmtId="0" fontId="13" fillId="0" borderId="23" xfId="0" applyFont="1" applyBorder="1" applyAlignment="1">
      <alignment horizontal="center" vertical="justify"/>
    </xf>
    <xf numFmtId="0" fontId="18" fillId="0" borderId="24" xfId="0" applyFont="1" applyBorder="1" applyAlignment="1">
      <alignment vertical="justify"/>
    </xf>
    <xf numFmtId="0" fontId="18" fillId="0" borderId="24" xfId="0" applyFont="1" applyBorder="1" applyAlignment="1">
      <alignment horizontal="center" vertical="justify"/>
    </xf>
    <xf numFmtId="4" fontId="18" fillId="0" borderId="24" xfId="0" applyNumberFormat="1" applyFont="1" applyFill="1" applyBorder="1" applyAlignment="1">
      <alignment vertical="justify"/>
    </xf>
    <xf numFmtId="3" fontId="18" fillId="0" borderId="24" xfId="0" applyNumberFormat="1" applyFont="1" applyBorder="1" applyAlignment="1">
      <alignment horizontal="center" vertical="justify"/>
    </xf>
    <xf numFmtId="4" fontId="0" fillId="3" borderId="11" xfId="0" applyNumberFormat="1" applyFill="1" applyBorder="1" applyAlignment="1">
      <alignment vertical="top"/>
    </xf>
    <xf numFmtId="4" fontId="5" fillId="3" borderId="11" xfId="0" applyNumberFormat="1" applyFont="1" applyFill="1" applyBorder="1" applyAlignment="1">
      <alignment vertical="top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3" borderId="24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3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7" xfId="2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5" fillId="0" borderId="4" xfId="0" applyFont="1" applyFill="1" applyBorder="1" applyAlignment="1">
      <alignment vertical="top" wrapText="1"/>
    </xf>
    <xf numFmtId="9" fontId="18" fillId="0" borderId="1" xfId="0" applyNumberFormat="1" applyFont="1" applyBorder="1" applyAlignment="1">
      <alignment horizontal="center" vertical="justify"/>
    </xf>
    <xf numFmtId="164" fontId="18" fillId="0" borderId="25" xfId="2" applyFont="1" applyBorder="1" applyAlignment="1">
      <alignment horizontal="right" vertical="justify"/>
    </xf>
    <xf numFmtId="164" fontId="18" fillId="0" borderId="7" xfId="2" applyFont="1" applyBorder="1" applyAlignment="1">
      <alignment horizontal="right" vertical="justify"/>
    </xf>
    <xf numFmtId="164" fontId="18" fillId="0" borderId="27" xfId="2" applyFont="1" applyBorder="1" applyAlignment="1">
      <alignment horizontal="right" vertical="justify"/>
    </xf>
    <xf numFmtId="9" fontId="18" fillId="0" borderId="3" xfId="0" applyNumberFormat="1" applyFont="1" applyBorder="1" applyAlignment="1">
      <alignment horizontal="center" vertical="justify"/>
    </xf>
    <xf numFmtId="0" fontId="13" fillId="0" borderId="28" xfId="0" applyFont="1" applyBorder="1" applyAlignment="1">
      <alignment horizontal="center" vertical="justify"/>
    </xf>
    <xf numFmtId="9" fontId="18" fillId="0" borderId="29" xfId="0" applyNumberFormat="1" applyFont="1" applyBorder="1" applyAlignment="1">
      <alignment horizontal="center" vertical="justify"/>
    </xf>
    <xf numFmtId="0" fontId="15" fillId="0" borderId="21" xfId="0" applyFont="1" applyFill="1" applyBorder="1" applyAlignment="1">
      <alignment horizontal="center"/>
    </xf>
    <xf numFmtId="4" fontId="18" fillId="0" borderId="30" xfId="0" applyNumberFormat="1" applyFont="1" applyBorder="1" applyAlignment="1">
      <alignment horizontal="center" vertical="justify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2" xfId="0" applyNumberFormat="1" applyFont="1" applyBorder="1" applyAlignment="1">
      <alignment horizontal="center" vertical="justify"/>
    </xf>
    <xf numFmtId="4" fontId="12" fillId="0" borderId="27" xfId="0" applyNumberFormat="1" applyFont="1" applyBorder="1" applyAlignment="1">
      <alignment horizontal="center" vertical="justify"/>
    </xf>
    <xf numFmtId="4" fontId="18" fillId="0" borderId="1" xfId="0" applyNumberFormat="1" applyFont="1" applyBorder="1" applyAlignment="1">
      <alignment horizontal="center" vertical="justify"/>
    </xf>
    <xf numFmtId="2" fontId="18" fillId="0" borderId="25" xfId="0" applyNumberFormat="1" applyFont="1" applyBorder="1" applyAlignment="1">
      <alignment horizontal="right" vertical="justify"/>
    </xf>
    <xf numFmtId="0" fontId="18" fillId="0" borderId="33" xfId="0" applyFont="1" applyBorder="1" applyAlignment="1">
      <alignment vertical="justify"/>
    </xf>
    <xf numFmtId="0" fontId="18" fillId="0" borderId="33" xfId="0" applyFont="1" applyBorder="1" applyAlignment="1">
      <alignment horizontal="center" vertical="justify"/>
    </xf>
    <xf numFmtId="4" fontId="18" fillId="0" borderId="33" xfId="0" applyNumberFormat="1" applyFont="1" applyFill="1" applyBorder="1" applyAlignment="1">
      <alignment vertical="justify"/>
    </xf>
    <xf numFmtId="3" fontId="18" fillId="0" borderId="33" xfId="0" applyNumberFormat="1" applyFont="1" applyBorder="1" applyAlignment="1">
      <alignment horizontal="center" vertical="justify"/>
    </xf>
    <xf numFmtId="9" fontId="18" fillId="0" borderId="33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164" fontId="18" fillId="0" borderId="34" xfId="2" applyFont="1" applyBorder="1" applyAlignment="1">
      <alignment horizontal="right" vertical="justify"/>
    </xf>
    <xf numFmtId="0" fontId="18" fillId="0" borderId="35" xfId="0" applyFont="1" applyBorder="1" applyAlignment="1">
      <alignment horizontal="center" vertical="justify"/>
    </xf>
    <xf numFmtId="4" fontId="18" fillId="0" borderId="35" xfId="0" applyNumberFormat="1" applyFont="1" applyFill="1" applyBorder="1" applyAlignment="1">
      <alignment vertical="justify"/>
    </xf>
    <xf numFmtId="3" fontId="18" fillId="0" borderId="35" xfId="0" applyNumberFormat="1" applyFont="1" applyBorder="1" applyAlignment="1">
      <alignment horizontal="center" vertical="justify"/>
    </xf>
    <xf numFmtId="9" fontId="18" fillId="0" borderId="35" xfId="0" applyNumberFormat="1" applyFont="1" applyBorder="1" applyAlignment="1">
      <alignment horizontal="center" vertical="justify"/>
    </xf>
    <xf numFmtId="4" fontId="18" fillId="0" borderId="35" xfId="0" applyNumberFormat="1" applyFont="1" applyBorder="1" applyAlignment="1">
      <alignment horizontal="center" vertical="justify"/>
    </xf>
    <xf numFmtId="164" fontId="18" fillId="0" borderId="36" xfId="2" applyFont="1" applyBorder="1" applyAlignment="1">
      <alignment horizontal="right" vertical="justify"/>
    </xf>
    <xf numFmtId="0" fontId="13" fillId="0" borderId="37" xfId="0" applyFont="1" applyBorder="1" applyAlignment="1">
      <alignment horizontal="center" vertical="justify"/>
    </xf>
    <xf numFmtId="0" fontId="11" fillId="0" borderId="35" xfId="0" applyFont="1" applyBorder="1" applyAlignment="1">
      <alignment vertical="justify"/>
    </xf>
    <xf numFmtId="10" fontId="8" fillId="3" borderId="33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164" fontId="7" fillId="0" borderId="11" xfId="2" applyFont="1" applyFill="1" applyBorder="1" applyAlignment="1">
      <alignment horizontal="right" vertical="top" wrapText="1"/>
    </xf>
    <xf numFmtId="0" fontId="4" fillId="0" borderId="24" xfId="0" applyFont="1" applyBorder="1"/>
    <xf numFmtId="0" fontId="19" fillId="0" borderId="4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164" fontId="8" fillId="0" borderId="25" xfId="0" applyNumberFormat="1" applyFont="1" applyBorder="1" applyAlignment="1">
      <alignment horizontal="right"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2" fillId="0" borderId="40" xfId="0" applyFont="1" applyFill="1" applyBorder="1" applyAlignment="1">
      <alignment horizontal="center" vertical="justify" wrapText="1"/>
    </xf>
    <xf numFmtId="0" fontId="2" fillId="0" borderId="41" xfId="0" applyFont="1" applyFill="1" applyBorder="1" applyAlignment="1">
      <alignment horizontal="center" vertical="justify" wrapText="1"/>
    </xf>
    <xf numFmtId="0" fontId="4" fillId="0" borderId="3" xfId="0" applyFont="1" applyBorder="1"/>
    <xf numFmtId="164" fontId="6" fillId="0" borderId="3" xfId="2" applyFont="1" applyFill="1" applyBorder="1" applyAlignment="1">
      <alignment horizontal="right" vertical="top" wrapText="1"/>
    </xf>
    <xf numFmtId="164" fontId="7" fillId="0" borderId="7" xfId="2" applyFont="1" applyFill="1" applyBorder="1" applyAlignment="1">
      <alignment horizontal="right" vertical="top" wrapText="1"/>
    </xf>
    <xf numFmtId="0" fontId="19" fillId="0" borderId="3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164" fontId="6" fillId="0" borderId="24" xfId="2" applyFont="1" applyFill="1" applyBorder="1" applyAlignment="1">
      <alignment horizontal="right" vertical="top" wrapText="1"/>
    </xf>
    <xf numFmtId="164" fontId="7" fillId="0" borderId="42" xfId="2" applyFont="1" applyFill="1" applyBorder="1" applyAlignment="1">
      <alignment horizontal="right" vertical="top" wrapText="1"/>
    </xf>
    <xf numFmtId="0" fontId="0" fillId="0" borderId="39" xfId="0" applyBorder="1" applyAlignment="1">
      <alignment horizontal="left" vertical="top" wrapText="1"/>
    </xf>
    <xf numFmtId="4" fontId="0" fillId="3" borderId="43" xfId="0" applyNumberFormat="1" applyFill="1" applyBorder="1" applyAlignment="1">
      <alignment vertical="top"/>
    </xf>
    <xf numFmtId="0" fontId="0" fillId="0" borderId="44" xfId="0" applyBorder="1" applyAlignment="1">
      <alignment horizontal="left" vertical="top" wrapText="1"/>
    </xf>
    <xf numFmtId="4" fontId="0" fillId="3" borderId="45" xfId="0" applyNumberFormat="1" applyFill="1" applyBorder="1" applyAlignment="1">
      <alignment vertical="top"/>
    </xf>
    <xf numFmtId="0" fontId="0" fillId="0" borderId="44" xfId="0" applyBorder="1" applyAlignment="1">
      <alignment vertical="top"/>
    </xf>
    <xf numFmtId="4" fontId="5" fillId="3" borderId="45" xfId="0" applyNumberFormat="1" applyFont="1" applyFill="1" applyBorder="1" applyAlignment="1">
      <alignment vertical="top"/>
    </xf>
    <xf numFmtId="0" fontId="19" fillId="0" borderId="24" xfId="0" applyFont="1" applyBorder="1" applyAlignment="1">
      <alignment vertical="center" wrapText="1"/>
    </xf>
    <xf numFmtId="164" fontId="8" fillId="0" borderId="42" xfId="0" applyNumberFormat="1" applyFont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/>
    <xf numFmtId="0" fontId="15" fillId="4" borderId="13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/>
    </xf>
    <xf numFmtId="0" fontId="19" fillId="4" borderId="15" xfId="0" applyFont="1" applyFill="1" applyBorder="1" applyAlignment="1">
      <alignment horizontal="center" wrapText="1"/>
    </xf>
    <xf numFmtId="0" fontId="15" fillId="4" borderId="15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6" fillId="4" borderId="16" xfId="0" applyFont="1" applyFill="1" applyBorder="1"/>
    <xf numFmtId="0" fontId="15" fillId="4" borderId="17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15" fillId="4" borderId="15" xfId="0" applyFont="1" applyFill="1" applyBorder="1" applyAlignment="1">
      <alignment horizont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4" fontId="18" fillId="2" borderId="33" xfId="0" applyNumberFormat="1" applyFont="1" applyFill="1" applyBorder="1" applyAlignment="1">
      <alignment vertical="justify"/>
    </xf>
    <xf numFmtId="0" fontId="13" fillId="0" borderId="5" xfId="0" applyFont="1" applyBorder="1" applyAlignment="1">
      <alignment horizontal="center" vertical="justify"/>
    </xf>
    <xf numFmtId="4" fontId="18" fillId="0" borderId="4" xfId="0" applyNumberFormat="1" applyFont="1" applyBorder="1" applyAlignment="1">
      <alignment horizontal="center" vertical="justify"/>
    </xf>
    <xf numFmtId="9" fontId="18" fillId="0" borderId="1" xfId="3" applyFont="1" applyBorder="1" applyAlignment="1">
      <alignment horizontal="center" vertical="justify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right" vertical="justify" wrapText="1"/>
    </xf>
    <xf numFmtId="0" fontId="2" fillId="0" borderId="47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2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8" xfId="0" applyFont="1" applyBorder="1" applyAlignment="1">
      <alignment horizontal="center" vertical="justify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8" xfId="0" applyNumberFormat="1" applyFont="1" applyFill="1" applyBorder="1" applyAlignment="1">
      <alignment horizontal="right" vertical="center" wrapText="1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4" fillId="4" borderId="49" xfId="0" applyFont="1" applyFill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27"/>
  <sheetViews>
    <sheetView workbookViewId="0">
      <selection activeCell="B34" sqref="B34"/>
    </sheetView>
  </sheetViews>
  <sheetFormatPr baseColWidth="10" defaultRowHeight="12.75" x14ac:dyDescent="0.2"/>
  <cols>
    <col min="1" max="1" width="23.140625" customWidth="1"/>
    <col min="2" max="2" width="29" customWidth="1"/>
    <col min="3" max="3" width="10.140625" customWidth="1"/>
    <col min="4" max="4" width="11.7109375" customWidth="1"/>
    <col min="5" max="5" width="19.140625" customWidth="1"/>
    <col min="6" max="6" width="13" customWidth="1"/>
  </cols>
  <sheetData>
    <row r="1" spans="1:6" ht="18" x14ac:dyDescent="0.25">
      <c r="A1" s="4" t="s">
        <v>24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71" t="s">
        <v>43</v>
      </c>
      <c r="B3" s="175" t="s">
        <v>2</v>
      </c>
      <c r="C3" s="167" t="s">
        <v>47</v>
      </c>
      <c r="D3" s="173" t="s">
        <v>71</v>
      </c>
      <c r="E3" s="125" t="s">
        <v>49</v>
      </c>
      <c r="F3" s="165" t="s">
        <v>16</v>
      </c>
    </row>
    <row r="4" spans="1:6" ht="13.5" thickBot="1" x14ac:dyDescent="0.25">
      <c r="A4" s="172"/>
      <c r="B4" s="176"/>
      <c r="C4" s="168"/>
      <c r="D4" s="174"/>
      <c r="E4" s="51">
        <v>0.01</v>
      </c>
      <c r="F4" s="166"/>
    </row>
    <row r="5" spans="1:6" x14ac:dyDescent="0.2">
      <c r="A5" s="47"/>
      <c r="B5" s="48"/>
      <c r="C5" s="48"/>
      <c r="D5" s="49"/>
      <c r="E5" s="52"/>
      <c r="F5" s="50"/>
    </row>
    <row r="6" spans="1:6" x14ac:dyDescent="0.2">
      <c r="A6" s="53" t="s">
        <v>65</v>
      </c>
      <c r="B6" s="54" t="s">
        <v>22</v>
      </c>
      <c r="C6" s="59">
        <v>1</v>
      </c>
      <c r="D6" s="55">
        <v>1</v>
      </c>
      <c r="E6" s="56">
        <f>E$4*$D6</f>
        <v>0.01</v>
      </c>
      <c r="F6" s="57">
        <f>SUM(D6:E6)</f>
        <v>1.01</v>
      </c>
    </row>
    <row r="7" spans="1:6" x14ac:dyDescent="0.2">
      <c r="A7" s="53" t="s">
        <v>65</v>
      </c>
      <c r="B7" s="54" t="s">
        <v>23</v>
      </c>
      <c r="C7" s="59">
        <v>1</v>
      </c>
      <c r="D7" s="55">
        <v>1</v>
      </c>
      <c r="E7" s="56">
        <f>E$4*$D7</f>
        <v>0.01</v>
      </c>
      <c r="F7" s="57">
        <f>SUM(D7:E7)</f>
        <v>1.01</v>
      </c>
    </row>
    <row r="8" spans="1:6" x14ac:dyDescent="0.2">
      <c r="A8" s="162" t="s">
        <v>60</v>
      </c>
      <c r="B8" s="163"/>
      <c r="C8" s="163"/>
      <c r="D8" s="163"/>
      <c r="E8" s="164"/>
      <c r="F8" s="57">
        <f>SUM(F6:F7)</f>
        <v>2.02</v>
      </c>
    </row>
    <row r="9" spans="1:6" x14ac:dyDescent="0.2">
      <c r="A9" s="53" t="s">
        <v>91</v>
      </c>
      <c r="B9" s="54" t="s">
        <v>83</v>
      </c>
      <c r="C9" s="59">
        <v>1</v>
      </c>
      <c r="D9" s="55">
        <v>1</v>
      </c>
      <c r="E9" s="56">
        <f>E$4*$D9</f>
        <v>0.01</v>
      </c>
      <c r="F9" s="57">
        <f>SUM(D9:E9)</f>
        <v>1.01</v>
      </c>
    </row>
    <row r="10" spans="1:6" x14ac:dyDescent="0.2">
      <c r="A10" s="53" t="s">
        <v>91</v>
      </c>
      <c r="B10" s="54" t="s">
        <v>84</v>
      </c>
      <c r="C10" s="59">
        <v>1</v>
      </c>
      <c r="D10" s="55">
        <v>1</v>
      </c>
      <c r="E10" s="56">
        <f>E$4*$D10</f>
        <v>0.01</v>
      </c>
      <c r="F10" s="57">
        <f>SUM(D10:E10)</f>
        <v>1.01</v>
      </c>
    </row>
    <row r="11" spans="1:6" x14ac:dyDescent="0.2">
      <c r="A11" s="162" t="s">
        <v>60</v>
      </c>
      <c r="B11" s="163"/>
      <c r="C11" s="163"/>
      <c r="D11" s="163"/>
      <c r="E11" s="164"/>
      <c r="F11" s="57">
        <f>SUM(F9:F10)</f>
        <v>2.02</v>
      </c>
    </row>
    <row r="12" spans="1:6" x14ac:dyDescent="0.2">
      <c r="A12" s="53" t="s">
        <v>66</v>
      </c>
      <c r="B12" s="54" t="s">
        <v>22</v>
      </c>
      <c r="C12" s="59">
        <v>1</v>
      </c>
      <c r="D12" s="55">
        <v>1</v>
      </c>
      <c r="E12" s="56">
        <f>E$4*$D12</f>
        <v>0.01</v>
      </c>
      <c r="F12" s="57">
        <f>SUM(D12:E12)</f>
        <v>1.01</v>
      </c>
    </row>
    <row r="13" spans="1:6" x14ac:dyDescent="0.2">
      <c r="A13" s="53" t="s">
        <v>66</v>
      </c>
      <c r="B13" s="54" t="s">
        <v>23</v>
      </c>
      <c r="C13" s="59">
        <v>1</v>
      </c>
      <c r="D13" s="55">
        <v>1</v>
      </c>
      <c r="E13" s="56">
        <f>E$4*$D13</f>
        <v>0.01</v>
      </c>
      <c r="F13" s="57">
        <f>SUM(D13:E13)</f>
        <v>1.01</v>
      </c>
    </row>
    <row r="14" spans="1:6" x14ac:dyDescent="0.2">
      <c r="A14" s="162" t="s">
        <v>60</v>
      </c>
      <c r="B14" s="163"/>
      <c r="C14" s="163"/>
      <c r="D14" s="163"/>
      <c r="E14" s="164"/>
      <c r="F14" s="57">
        <f>SUM(F12:F13)</f>
        <v>2.02</v>
      </c>
    </row>
    <row r="15" spans="1:6" x14ac:dyDescent="0.2">
      <c r="A15" s="53" t="s">
        <v>67</v>
      </c>
      <c r="B15" s="54" t="s">
        <v>22</v>
      </c>
      <c r="C15" s="59">
        <v>1</v>
      </c>
      <c r="D15" s="55">
        <v>1</v>
      </c>
      <c r="E15" s="56">
        <f>E$4*$D15</f>
        <v>0.01</v>
      </c>
      <c r="F15" s="57">
        <f>SUM(D15:E15)</f>
        <v>1.01</v>
      </c>
    </row>
    <row r="16" spans="1:6" x14ac:dyDescent="0.2">
      <c r="A16" s="53" t="s">
        <v>67</v>
      </c>
      <c r="B16" s="54" t="s">
        <v>23</v>
      </c>
      <c r="C16" s="59">
        <v>1</v>
      </c>
      <c r="D16" s="55">
        <v>1</v>
      </c>
      <c r="E16" s="56">
        <f>E$4*$D16</f>
        <v>0.01</v>
      </c>
      <c r="F16" s="57">
        <f>SUM(D16:E16)</f>
        <v>1.01</v>
      </c>
    </row>
    <row r="17" spans="1:6" x14ac:dyDescent="0.2">
      <c r="A17" s="162" t="s">
        <v>60</v>
      </c>
      <c r="B17" s="163"/>
      <c r="C17" s="163"/>
      <c r="D17" s="163"/>
      <c r="E17" s="164"/>
      <c r="F17" s="57">
        <f>SUM(F15:F16)</f>
        <v>2.02</v>
      </c>
    </row>
    <row r="18" spans="1:6" x14ac:dyDescent="0.2">
      <c r="A18" s="53" t="s">
        <v>55</v>
      </c>
      <c r="B18" s="54" t="s">
        <v>22</v>
      </c>
      <c r="C18" s="59">
        <v>1</v>
      </c>
      <c r="D18" s="55">
        <v>1</v>
      </c>
      <c r="E18" s="56">
        <f>E$4*$D18</f>
        <v>0.01</v>
      </c>
      <c r="F18" s="57">
        <f>SUM(D18:E18)</f>
        <v>1.01</v>
      </c>
    </row>
    <row r="19" spans="1:6" x14ac:dyDescent="0.2">
      <c r="A19" s="53" t="s">
        <v>55</v>
      </c>
      <c r="B19" s="54" t="s">
        <v>23</v>
      </c>
      <c r="C19" s="59">
        <v>1</v>
      </c>
      <c r="D19" s="55">
        <v>1</v>
      </c>
      <c r="E19" s="56">
        <f>E$4*$D19</f>
        <v>0.01</v>
      </c>
      <c r="F19" s="57">
        <f>SUM(D19:E19)</f>
        <v>1.01</v>
      </c>
    </row>
    <row r="20" spans="1:6" x14ac:dyDescent="0.2">
      <c r="A20" s="162" t="s">
        <v>60</v>
      </c>
      <c r="B20" s="163"/>
      <c r="C20" s="163"/>
      <c r="D20" s="163"/>
      <c r="E20" s="164"/>
      <c r="F20" s="57">
        <f>SUM(F18:F19)</f>
        <v>2.02</v>
      </c>
    </row>
    <row r="21" spans="1:6" x14ac:dyDescent="0.2">
      <c r="A21" s="53" t="s">
        <v>90</v>
      </c>
      <c r="B21" s="54" t="s">
        <v>83</v>
      </c>
      <c r="C21" s="59">
        <v>1</v>
      </c>
      <c r="D21" s="55">
        <v>1</v>
      </c>
      <c r="E21" s="56">
        <f>E$4*$D21</f>
        <v>0.01</v>
      </c>
      <c r="F21" s="57">
        <f>SUM(D21:E21)</f>
        <v>1.01</v>
      </c>
    </row>
    <row r="22" spans="1:6" x14ac:dyDescent="0.2">
      <c r="A22" s="53" t="s">
        <v>90</v>
      </c>
      <c r="B22" s="54" t="s">
        <v>84</v>
      </c>
      <c r="C22" s="59">
        <v>1</v>
      </c>
      <c r="D22" s="55">
        <v>1</v>
      </c>
      <c r="E22" s="56">
        <f>E$4*$D22</f>
        <v>0.01</v>
      </c>
      <c r="F22" s="57">
        <f>SUM(D22:E22)</f>
        <v>1.01</v>
      </c>
    </row>
    <row r="23" spans="1:6" x14ac:dyDescent="0.2">
      <c r="A23" s="162" t="s">
        <v>60</v>
      </c>
      <c r="B23" s="163"/>
      <c r="C23" s="163"/>
      <c r="D23" s="163"/>
      <c r="E23" s="164"/>
      <c r="F23" s="57">
        <f>SUM(F21:F22)</f>
        <v>2.02</v>
      </c>
    </row>
    <row r="24" spans="1:6" x14ac:dyDescent="0.2">
      <c r="A24" s="104" t="s">
        <v>77</v>
      </c>
      <c r="B24" s="54" t="s">
        <v>22</v>
      </c>
      <c r="C24" s="103">
        <v>1</v>
      </c>
      <c r="D24" s="55">
        <v>1</v>
      </c>
      <c r="E24" s="56">
        <f>E$4*$D24</f>
        <v>0.01</v>
      </c>
      <c r="F24" s="57">
        <f>SUM(D24:E24)</f>
        <v>1.01</v>
      </c>
    </row>
    <row r="25" spans="1:6" x14ac:dyDescent="0.2">
      <c r="A25" s="104" t="s">
        <v>77</v>
      </c>
      <c r="B25" s="54" t="s">
        <v>62</v>
      </c>
      <c r="C25" s="103">
        <v>1</v>
      </c>
      <c r="D25" s="55">
        <v>1</v>
      </c>
      <c r="E25" s="56">
        <f>E$4*$D25</f>
        <v>0.01</v>
      </c>
      <c r="F25" s="57">
        <f>SUM(D25:E25)</f>
        <v>1.01</v>
      </c>
    </row>
    <row r="26" spans="1:6" ht="13.5" thickBot="1" x14ac:dyDescent="0.25">
      <c r="A26" s="162" t="s">
        <v>60</v>
      </c>
      <c r="B26" s="163"/>
      <c r="C26" s="163"/>
      <c r="D26" s="163"/>
      <c r="E26" s="164"/>
      <c r="F26" s="57">
        <f>SUM(F24:F25)</f>
        <v>2.02</v>
      </c>
    </row>
    <row r="27" spans="1:6" ht="13.5" thickBot="1" x14ac:dyDescent="0.25">
      <c r="A27" s="169"/>
      <c r="B27" s="170"/>
      <c r="C27" s="170"/>
      <c r="D27" s="170"/>
      <c r="E27" s="170"/>
      <c r="F27" s="58"/>
    </row>
  </sheetData>
  <mergeCells count="13">
    <mergeCell ref="A11:E11"/>
    <mergeCell ref="F3:F4"/>
    <mergeCell ref="C3:C4"/>
    <mergeCell ref="A27:E27"/>
    <mergeCell ref="A3:A4"/>
    <mergeCell ref="D3:D4"/>
    <mergeCell ref="B3:B4"/>
    <mergeCell ref="A14:E14"/>
    <mergeCell ref="A20:E20"/>
    <mergeCell ref="A8:E8"/>
    <mergeCell ref="A17:E17"/>
    <mergeCell ref="A26:E26"/>
    <mergeCell ref="A23:E23"/>
  </mergeCells>
  <phoneticPr fontId="13" type="noConversion"/>
  <pageMargins left="0.74803149606299213" right="0.74803149606299213" top="0.98425196850393704" bottom="0.98425196850393704" header="0" footer="0"/>
  <pageSetup scale="90" orientation="portrait" r:id="rId1"/>
  <headerFooter alignWithMargins="0"/>
  <ignoredErrors>
    <ignoredError sqref="F27:F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V45"/>
  <sheetViews>
    <sheetView zoomScale="85" zoomScaleNormal="85" workbookViewId="0">
      <pane xSplit="4" ySplit="5" topLeftCell="P6" activePane="bottomRight" state="frozen"/>
      <selection pane="topRight" activeCell="E1" sqref="E1"/>
      <selection pane="bottomLeft" activeCell="A6" sqref="A6"/>
      <selection pane="bottomRight" sqref="A1:V1"/>
    </sheetView>
  </sheetViews>
  <sheetFormatPr baseColWidth="10" defaultRowHeight="12.75" x14ac:dyDescent="0.2"/>
  <cols>
    <col min="1" max="1" width="4.42578125" customWidth="1"/>
    <col min="2" max="2" width="30" customWidth="1"/>
    <col min="3" max="3" width="6.85546875" customWidth="1"/>
    <col min="4" max="4" width="8.7109375" customWidth="1"/>
    <col min="5" max="10" width="6.5703125" customWidth="1"/>
    <col min="11" max="11" width="8.7109375" bestFit="1" customWidth="1"/>
    <col min="12" max="12" width="6.140625" customWidth="1"/>
    <col min="13" max="13" width="9.42578125" customWidth="1"/>
    <col min="14" max="14" width="9.140625" customWidth="1"/>
    <col min="15" max="16" width="15" customWidth="1"/>
    <col min="17" max="17" width="15" bestFit="1" customWidth="1"/>
    <col min="18" max="18" width="15" customWidth="1"/>
    <col min="19" max="19" width="15" bestFit="1" customWidth="1"/>
    <col min="20" max="21" width="15" customWidth="1"/>
    <col min="22" max="22" width="13.28515625" customWidth="1"/>
  </cols>
  <sheetData>
    <row r="1" spans="1:22" ht="18" x14ac:dyDescent="0.2">
      <c r="A1" s="177" t="s">
        <v>40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</row>
    <row r="2" spans="1:22" ht="13.5" thickBot="1" x14ac:dyDescent="0.25"/>
    <row r="3" spans="1:22" ht="22.5" x14ac:dyDescent="0.2">
      <c r="A3" s="126"/>
      <c r="B3" s="127" t="s">
        <v>5</v>
      </c>
      <c r="C3" s="128" t="s">
        <v>6</v>
      </c>
      <c r="D3" s="129" t="s">
        <v>72</v>
      </c>
      <c r="E3" s="130" t="s">
        <v>1</v>
      </c>
      <c r="F3" s="143" t="s">
        <v>85</v>
      </c>
      <c r="G3" s="130" t="s">
        <v>1</v>
      </c>
      <c r="H3" s="130" t="s">
        <v>1</v>
      </c>
      <c r="I3" s="130" t="s">
        <v>1</v>
      </c>
      <c r="J3" s="143" t="s">
        <v>85</v>
      </c>
      <c r="K3" s="130" t="s">
        <v>1</v>
      </c>
      <c r="L3" s="130" t="s">
        <v>1</v>
      </c>
      <c r="M3" s="130" t="s">
        <v>7</v>
      </c>
      <c r="N3" s="130" t="s">
        <v>8</v>
      </c>
      <c r="O3" s="131" t="s">
        <v>59</v>
      </c>
      <c r="P3" s="131" t="s">
        <v>59</v>
      </c>
      <c r="Q3" s="131" t="s">
        <v>59</v>
      </c>
      <c r="R3" s="131" t="s">
        <v>59</v>
      </c>
      <c r="S3" s="131" t="s">
        <v>59</v>
      </c>
      <c r="T3" s="131" t="s">
        <v>59</v>
      </c>
      <c r="U3" s="131" t="s">
        <v>59</v>
      </c>
      <c r="V3" s="131" t="s">
        <v>9</v>
      </c>
    </row>
    <row r="4" spans="1:22" ht="13.5" thickBot="1" x14ac:dyDescent="0.25">
      <c r="A4" s="132" t="s">
        <v>12</v>
      </c>
      <c r="B4" s="133"/>
      <c r="C4" s="134"/>
      <c r="D4" s="135" t="s">
        <v>4</v>
      </c>
      <c r="E4" s="135" t="s">
        <v>68</v>
      </c>
      <c r="F4" s="135" t="s">
        <v>68</v>
      </c>
      <c r="G4" s="135" t="s">
        <v>69</v>
      </c>
      <c r="H4" s="135" t="s">
        <v>70</v>
      </c>
      <c r="I4" s="135" t="s">
        <v>56</v>
      </c>
      <c r="J4" s="135" t="s">
        <v>56</v>
      </c>
      <c r="K4" s="135" t="s">
        <v>63</v>
      </c>
      <c r="L4" s="135" t="s">
        <v>3</v>
      </c>
      <c r="M4" s="135" t="s">
        <v>10</v>
      </c>
      <c r="N4" s="135" t="s">
        <v>11</v>
      </c>
      <c r="O4" s="135" t="s">
        <v>68</v>
      </c>
      <c r="P4" s="135" t="s">
        <v>100</v>
      </c>
      <c r="Q4" s="135" t="s">
        <v>69</v>
      </c>
      <c r="R4" s="135" t="s">
        <v>70</v>
      </c>
      <c r="S4" s="135" t="s">
        <v>56</v>
      </c>
      <c r="T4" s="135" t="s">
        <v>101</v>
      </c>
      <c r="U4" s="135" t="s">
        <v>63</v>
      </c>
      <c r="V4" s="136" t="s">
        <v>15</v>
      </c>
    </row>
    <row r="5" spans="1:22" ht="13.5" thickBot="1" x14ac:dyDescent="0.25">
      <c r="A5" s="29" t="s">
        <v>0</v>
      </c>
      <c r="B5" s="30" t="s">
        <v>36</v>
      </c>
      <c r="C5" s="31"/>
      <c r="D5" s="32"/>
      <c r="E5" s="32"/>
      <c r="F5" s="32"/>
      <c r="G5" s="32"/>
      <c r="H5" s="32"/>
      <c r="I5" s="32"/>
      <c r="J5" s="32"/>
      <c r="K5" s="32"/>
      <c r="L5" s="32"/>
      <c r="M5" s="33"/>
      <c r="N5" s="33"/>
      <c r="O5" s="33"/>
      <c r="P5" s="33"/>
      <c r="Q5" s="33"/>
      <c r="R5" s="33"/>
      <c r="S5" s="33"/>
      <c r="T5" s="33"/>
      <c r="U5" s="33"/>
      <c r="V5" s="34" t="s">
        <v>0</v>
      </c>
    </row>
    <row r="6" spans="1:22" x14ac:dyDescent="0.2">
      <c r="A6" s="35">
        <v>1</v>
      </c>
      <c r="B6" s="36" t="s">
        <v>57</v>
      </c>
      <c r="C6" s="37" t="s">
        <v>14</v>
      </c>
      <c r="D6" s="38">
        <v>1</v>
      </c>
      <c r="E6" s="39">
        <v>1</v>
      </c>
      <c r="F6" s="39">
        <v>0</v>
      </c>
      <c r="G6" s="39">
        <v>1</v>
      </c>
      <c r="H6" s="39">
        <v>1</v>
      </c>
      <c r="I6" s="39">
        <v>1</v>
      </c>
      <c r="J6" s="39">
        <v>0</v>
      </c>
      <c r="K6" s="39">
        <v>0</v>
      </c>
      <c r="L6" s="39">
        <f t="shared" ref="L6:L26" si="0">SUM(E6:K6)</f>
        <v>4</v>
      </c>
      <c r="M6" s="37">
        <v>3</v>
      </c>
      <c r="N6" s="61">
        <f t="shared" ref="N6:N23" si="1">1/M6</f>
        <v>0.33333333333333331</v>
      </c>
      <c r="O6" s="69">
        <f t="shared" ref="O6:O26" si="2">+$N6*E6*$D6/12</f>
        <v>2.7777777777777776E-2</v>
      </c>
      <c r="P6" s="69">
        <f t="shared" ref="P6:P26" si="3">+$N6*F6*$D6/12</f>
        <v>0</v>
      </c>
      <c r="Q6" s="69">
        <f t="shared" ref="Q6:Q26" si="4">+$N6*G6*$D6/12</f>
        <v>2.7777777777777776E-2</v>
      </c>
      <c r="R6" s="69">
        <f t="shared" ref="R6:R26" si="5">+$N6*H6*$D6/12</f>
        <v>2.7777777777777776E-2</v>
      </c>
      <c r="S6" s="69">
        <f t="shared" ref="S6:S26" si="6">+$N6*I6*$D6/12</f>
        <v>2.7777777777777776E-2</v>
      </c>
      <c r="T6" s="69">
        <f t="shared" ref="T6:T26" si="7">+$N6*J6*$D6/12</f>
        <v>0</v>
      </c>
      <c r="U6" s="69">
        <f t="shared" ref="U6:U26" si="8">+$N6*K6*$D6/12</f>
        <v>0</v>
      </c>
      <c r="V6" s="62">
        <f t="shared" ref="V6:V26" si="9">+D6*L6*N6/12</f>
        <v>0.1111111111111111</v>
      </c>
    </row>
    <row r="7" spans="1:22" x14ac:dyDescent="0.2">
      <c r="A7" s="28">
        <v>2</v>
      </c>
      <c r="B7" s="5" t="s">
        <v>92</v>
      </c>
      <c r="C7" s="6" t="s">
        <v>14</v>
      </c>
      <c r="D7" s="25">
        <v>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f t="shared" si="0"/>
        <v>0</v>
      </c>
      <c r="M7" s="6">
        <v>3</v>
      </c>
      <c r="N7" s="65">
        <f t="shared" si="1"/>
        <v>0.33333333333333331</v>
      </c>
      <c r="O7" s="70">
        <f t="shared" si="2"/>
        <v>0</v>
      </c>
      <c r="P7" s="70">
        <f t="shared" si="3"/>
        <v>0</v>
      </c>
      <c r="Q7" s="70">
        <f t="shared" si="4"/>
        <v>0</v>
      </c>
      <c r="R7" s="70">
        <f t="shared" si="5"/>
        <v>0</v>
      </c>
      <c r="S7" s="70">
        <f t="shared" si="6"/>
        <v>0</v>
      </c>
      <c r="T7" s="70">
        <f t="shared" si="7"/>
        <v>0</v>
      </c>
      <c r="U7" s="70">
        <f t="shared" si="8"/>
        <v>0</v>
      </c>
      <c r="V7" s="63">
        <f t="shared" si="9"/>
        <v>0</v>
      </c>
    </row>
    <row r="8" spans="1:22" x14ac:dyDescent="0.2">
      <c r="A8" s="28">
        <v>3</v>
      </c>
      <c r="B8" s="5" t="s">
        <v>61</v>
      </c>
      <c r="C8" s="6" t="s">
        <v>14</v>
      </c>
      <c r="D8" s="25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f t="shared" si="0"/>
        <v>7</v>
      </c>
      <c r="M8" s="6">
        <v>3</v>
      </c>
      <c r="N8" s="65">
        <f t="shared" si="1"/>
        <v>0.33333333333333331</v>
      </c>
      <c r="O8" s="70">
        <f t="shared" si="2"/>
        <v>2.7777777777777776E-2</v>
      </c>
      <c r="P8" s="70">
        <f t="shared" si="3"/>
        <v>2.7777777777777776E-2</v>
      </c>
      <c r="Q8" s="70">
        <f t="shared" si="4"/>
        <v>2.7777777777777776E-2</v>
      </c>
      <c r="R8" s="70">
        <f t="shared" si="5"/>
        <v>2.7777777777777776E-2</v>
      </c>
      <c r="S8" s="70">
        <f t="shared" si="6"/>
        <v>2.7777777777777776E-2</v>
      </c>
      <c r="T8" s="70">
        <f t="shared" si="7"/>
        <v>2.7777777777777776E-2</v>
      </c>
      <c r="U8" s="70">
        <f t="shared" si="8"/>
        <v>2.7777777777777776E-2</v>
      </c>
      <c r="V8" s="63">
        <f t="shared" si="9"/>
        <v>0.19444444444444442</v>
      </c>
    </row>
    <row r="9" spans="1:22" x14ac:dyDescent="0.2">
      <c r="A9" s="28">
        <v>4</v>
      </c>
      <c r="B9" s="5" t="s">
        <v>82</v>
      </c>
      <c r="C9" s="144" t="s">
        <v>14</v>
      </c>
      <c r="D9" s="25">
        <v>1</v>
      </c>
      <c r="E9" s="7">
        <v>1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7">
        <v>0</v>
      </c>
      <c r="L9" s="7">
        <f t="shared" si="0"/>
        <v>6</v>
      </c>
      <c r="M9" s="6">
        <v>3</v>
      </c>
      <c r="N9" s="65">
        <f t="shared" si="1"/>
        <v>0.33333333333333331</v>
      </c>
      <c r="O9" s="70">
        <f t="shared" si="2"/>
        <v>2.7777777777777776E-2</v>
      </c>
      <c r="P9" s="70">
        <f t="shared" si="3"/>
        <v>2.7777777777777776E-2</v>
      </c>
      <c r="Q9" s="70">
        <f t="shared" si="4"/>
        <v>2.7777777777777776E-2</v>
      </c>
      <c r="R9" s="70">
        <f t="shared" si="5"/>
        <v>2.7777777777777776E-2</v>
      </c>
      <c r="S9" s="70">
        <f t="shared" si="6"/>
        <v>2.7777777777777776E-2</v>
      </c>
      <c r="T9" s="70">
        <f t="shared" si="7"/>
        <v>2.7777777777777776E-2</v>
      </c>
      <c r="U9" s="70">
        <f t="shared" si="8"/>
        <v>0</v>
      </c>
      <c r="V9" s="63">
        <f t="shared" si="9"/>
        <v>0.16666666666666666</v>
      </c>
    </row>
    <row r="10" spans="1:22" x14ac:dyDescent="0.2">
      <c r="A10" s="28">
        <v>5</v>
      </c>
      <c r="B10" s="5" t="s">
        <v>37</v>
      </c>
      <c r="C10" s="144" t="s">
        <v>14</v>
      </c>
      <c r="D10" s="25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f t="shared" si="0"/>
        <v>7</v>
      </c>
      <c r="M10" s="6">
        <v>3</v>
      </c>
      <c r="N10" s="65">
        <f t="shared" si="1"/>
        <v>0.33333333333333331</v>
      </c>
      <c r="O10" s="70">
        <f t="shared" si="2"/>
        <v>2.7777777777777776E-2</v>
      </c>
      <c r="P10" s="70">
        <f t="shared" si="3"/>
        <v>2.7777777777777776E-2</v>
      </c>
      <c r="Q10" s="70">
        <f t="shared" si="4"/>
        <v>2.7777777777777776E-2</v>
      </c>
      <c r="R10" s="70">
        <f t="shared" si="5"/>
        <v>2.7777777777777776E-2</v>
      </c>
      <c r="S10" s="70">
        <f t="shared" si="6"/>
        <v>2.7777777777777776E-2</v>
      </c>
      <c r="T10" s="70">
        <f t="shared" si="7"/>
        <v>2.7777777777777776E-2</v>
      </c>
      <c r="U10" s="70">
        <f t="shared" si="8"/>
        <v>2.7777777777777776E-2</v>
      </c>
      <c r="V10" s="63">
        <f t="shared" si="9"/>
        <v>0.19444444444444442</v>
      </c>
    </row>
    <row r="11" spans="1:22" x14ac:dyDescent="0.2">
      <c r="A11" s="28">
        <v>6</v>
      </c>
      <c r="B11" s="5" t="s">
        <v>25</v>
      </c>
      <c r="C11" s="144" t="s">
        <v>14</v>
      </c>
      <c r="D11" s="25">
        <v>1</v>
      </c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7">
        <f t="shared" si="0"/>
        <v>7</v>
      </c>
      <c r="M11" s="6">
        <v>0.5</v>
      </c>
      <c r="N11" s="65">
        <f t="shared" si="1"/>
        <v>2</v>
      </c>
      <c r="O11" s="70">
        <f t="shared" si="2"/>
        <v>0.16666666666666666</v>
      </c>
      <c r="P11" s="70">
        <f t="shared" si="3"/>
        <v>0.16666666666666666</v>
      </c>
      <c r="Q11" s="70">
        <f t="shared" si="4"/>
        <v>0.16666666666666666</v>
      </c>
      <c r="R11" s="70">
        <f t="shared" si="5"/>
        <v>0.16666666666666666</v>
      </c>
      <c r="S11" s="70">
        <f t="shared" si="6"/>
        <v>0.16666666666666666</v>
      </c>
      <c r="T11" s="70">
        <f t="shared" si="7"/>
        <v>0.16666666666666666</v>
      </c>
      <c r="U11" s="70">
        <f t="shared" si="8"/>
        <v>0.16666666666666666</v>
      </c>
      <c r="V11" s="63">
        <f t="shared" si="9"/>
        <v>1.1666666666666667</v>
      </c>
    </row>
    <row r="12" spans="1:22" x14ac:dyDescent="0.2">
      <c r="A12" s="28">
        <v>7</v>
      </c>
      <c r="B12" s="8" t="s">
        <v>26</v>
      </c>
      <c r="C12" s="145" t="s">
        <v>14</v>
      </c>
      <c r="D12" s="26">
        <v>1</v>
      </c>
      <c r="E12" s="10">
        <v>1</v>
      </c>
      <c r="F12" s="10">
        <v>1</v>
      </c>
      <c r="G12" s="10">
        <v>1</v>
      </c>
      <c r="H12" s="10">
        <v>1</v>
      </c>
      <c r="I12" s="10">
        <v>1</v>
      </c>
      <c r="J12" s="10">
        <v>1</v>
      </c>
      <c r="K12" s="10">
        <v>1</v>
      </c>
      <c r="L12" s="10">
        <f t="shared" si="0"/>
        <v>7</v>
      </c>
      <c r="M12" s="9">
        <v>5</v>
      </c>
      <c r="N12" s="65">
        <f t="shared" si="1"/>
        <v>0.2</v>
      </c>
      <c r="O12" s="70">
        <f t="shared" si="2"/>
        <v>1.6666666666666666E-2</v>
      </c>
      <c r="P12" s="70">
        <f t="shared" si="3"/>
        <v>1.6666666666666666E-2</v>
      </c>
      <c r="Q12" s="70">
        <f t="shared" si="4"/>
        <v>1.6666666666666666E-2</v>
      </c>
      <c r="R12" s="70">
        <f t="shared" si="5"/>
        <v>1.6666666666666666E-2</v>
      </c>
      <c r="S12" s="70">
        <f t="shared" si="6"/>
        <v>1.6666666666666666E-2</v>
      </c>
      <c r="T12" s="70">
        <f t="shared" si="7"/>
        <v>1.6666666666666666E-2</v>
      </c>
      <c r="U12" s="70">
        <f t="shared" si="8"/>
        <v>1.6666666666666666E-2</v>
      </c>
      <c r="V12" s="63">
        <f t="shared" si="9"/>
        <v>0.11666666666666668</v>
      </c>
    </row>
    <row r="13" spans="1:22" x14ac:dyDescent="0.2">
      <c r="A13" s="28">
        <v>8</v>
      </c>
      <c r="B13" s="8" t="s">
        <v>27</v>
      </c>
      <c r="C13" s="145" t="s">
        <v>14</v>
      </c>
      <c r="D13" s="26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  <c r="L13" s="10">
        <f t="shared" si="0"/>
        <v>7</v>
      </c>
      <c r="M13" s="9">
        <v>5</v>
      </c>
      <c r="N13" s="65">
        <f t="shared" si="1"/>
        <v>0.2</v>
      </c>
      <c r="O13" s="70">
        <f t="shared" si="2"/>
        <v>1.6666666666666666E-2</v>
      </c>
      <c r="P13" s="70">
        <f t="shared" si="3"/>
        <v>1.6666666666666666E-2</v>
      </c>
      <c r="Q13" s="70">
        <f t="shared" si="4"/>
        <v>1.6666666666666666E-2</v>
      </c>
      <c r="R13" s="70">
        <f t="shared" si="5"/>
        <v>1.6666666666666666E-2</v>
      </c>
      <c r="S13" s="70">
        <f t="shared" si="6"/>
        <v>1.6666666666666666E-2</v>
      </c>
      <c r="T13" s="70">
        <f t="shared" si="7"/>
        <v>1.6666666666666666E-2</v>
      </c>
      <c r="U13" s="70">
        <f t="shared" si="8"/>
        <v>1.6666666666666666E-2</v>
      </c>
      <c r="V13" s="63">
        <f t="shared" si="9"/>
        <v>0.11666666666666668</v>
      </c>
    </row>
    <row r="14" spans="1:22" ht="33.75" x14ac:dyDescent="0.2">
      <c r="A14" s="28">
        <v>9</v>
      </c>
      <c r="B14" s="8" t="s">
        <v>28</v>
      </c>
      <c r="C14" s="145" t="s">
        <v>14</v>
      </c>
      <c r="D14" s="26">
        <v>1</v>
      </c>
      <c r="E14" s="10">
        <v>2</v>
      </c>
      <c r="F14" s="10">
        <v>2</v>
      </c>
      <c r="G14" s="10">
        <v>2</v>
      </c>
      <c r="H14" s="10">
        <v>2</v>
      </c>
      <c r="I14" s="10">
        <v>2</v>
      </c>
      <c r="J14" s="10">
        <v>2</v>
      </c>
      <c r="K14" s="7">
        <v>2</v>
      </c>
      <c r="L14" s="10">
        <f t="shared" si="0"/>
        <v>14</v>
      </c>
      <c r="M14" s="9">
        <v>1</v>
      </c>
      <c r="N14" s="65">
        <f t="shared" si="1"/>
        <v>1</v>
      </c>
      <c r="O14" s="70">
        <f t="shared" si="2"/>
        <v>0.16666666666666666</v>
      </c>
      <c r="P14" s="70">
        <f t="shared" si="3"/>
        <v>0.16666666666666666</v>
      </c>
      <c r="Q14" s="70">
        <f t="shared" si="4"/>
        <v>0.16666666666666666</v>
      </c>
      <c r="R14" s="70">
        <f t="shared" si="5"/>
        <v>0.16666666666666666</v>
      </c>
      <c r="S14" s="70">
        <f t="shared" si="6"/>
        <v>0.16666666666666666</v>
      </c>
      <c r="T14" s="70">
        <f t="shared" si="7"/>
        <v>0.16666666666666666</v>
      </c>
      <c r="U14" s="70">
        <f t="shared" si="8"/>
        <v>0.16666666666666666</v>
      </c>
      <c r="V14" s="63">
        <f t="shared" si="9"/>
        <v>1.1666666666666667</v>
      </c>
    </row>
    <row r="15" spans="1:22" x14ac:dyDescent="0.2">
      <c r="A15" s="28">
        <v>10</v>
      </c>
      <c r="B15" s="8" t="s">
        <v>30</v>
      </c>
      <c r="C15" s="145" t="s">
        <v>29</v>
      </c>
      <c r="D15" s="26">
        <v>1</v>
      </c>
      <c r="E15" s="10">
        <v>2</v>
      </c>
      <c r="F15" s="10">
        <v>2</v>
      </c>
      <c r="G15" s="10">
        <v>2</v>
      </c>
      <c r="H15" s="10">
        <v>2</v>
      </c>
      <c r="I15" s="10">
        <v>2</v>
      </c>
      <c r="J15" s="10">
        <v>2</v>
      </c>
      <c r="K15" s="10">
        <v>2</v>
      </c>
      <c r="L15" s="10">
        <f t="shared" si="0"/>
        <v>14</v>
      </c>
      <c r="M15" s="9">
        <v>0.5</v>
      </c>
      <c r="N15" s="65">
        <f t="shared" si="1"/>
        <v>2</v>
      </c>
      <c r="O15" s="70">
        <f t="shared" si="2"/>
        <v>0.33333333333333331</v>
      </c>
      <c r="P15" s="70">
        <f t="shared" si="3"/>
        <v>0.33333333333333331</v>
      </c>
      <c r="Q15" s="70">
        <f t="shared" si="4"/>
        <v>0.33333333333333331</v>
      </c>
      <c r="R15" s="70">
        <f t="shared" si="5"/>
        <v>0.33333333333333331</v>
      </c>
      <c r="S15" s="70">
        <f t="shared" si="6"/>
        <v>0.33333333333333331</v>
      </c>
      <c r="T15" s="70">
        <f t="shared" si="7"/>
        <v>0.33333333333333331</v>
      </c>
      <c r="U15" s="70">
        <f t="shared" si="8"/>
        <v>0.33333333333333331</v>
      </c>
      <c r="V15" s="63">
        <f t="shared" si="9"/>
        <v>2.3333333333333335</v>
      </c>
    </row>
    <row r="16" spans="1:22" x14ac:dyDescent="0.2">
      <c r="A16" s="28">
        <v>11</v>
      </c>
      <c r="B16" s="8" t="s">
        <v>31</v>
      </c>
      <c r="C16" s="145" t="s">
        <v>29</v>
      </c>
      <c r="D16" s="27">
        <v>1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v>3</v>
      </c>
      <c r="K16" s="10">
        <v>3</v>
      </c>
      <c r="L16" s="10">
        <f t="shared" si="0"/>
        <v>21</v>
      </c>
      <c r="M16" s="9">
        <v>1</v>
      </c>
      <c r="N16" s="65">
        <f t="shared" si="1"/>
        <v>1</v>
      </c>
      <c r="O16" s="70">
        <f t="shared" si="2"/>
        <v>0.25</v>
      </c>
      <c r="P16" s="70">
        <f t="shared" si="3"/>
        <v>0.25</v>
      </c>
      <c r="Q16" s="70">
        <f t="shared" si="4"/>
        <v>0.25</v>
      </c>
      <c r="R16" s="70">
        <f t="shared" si="5"/>
        <v>0.25</v>
      </c>
      <c r="S16" s="70">
        <f t="shared" si="6"/>
        <v>0.25</v>
      </c>
      <c r="T16" s="70">
        <f t="shared" si="7"/>
        <v>0.25</v>
      </c>
      <c r="U16" s="70">
        <f t="shared" si="8"/>
        <v>0.25</v>
      </c>
      <c r="V16" s="63">
        <f t="shared" si="9"/>
        <v>1.75</v>
      </c>
    </row>
    <row r="17" spans="1:22" x14ac:dyDescent="0.2">
      <c r="A17" s="28">
        <v>12</v>
      </c>
      <c r="B17" s="8" t="s">
        <v>32</v>
      </c>
      <c r="C17" s="145" t="s">
        <v>14</v>
      </c>
      <c r="D17" s="26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v>1</v>
      </c>
      <c r="K17" s="10">
        <v>1</v>
      </c>
      <c r="L17" s="10">
        <f t="shared" si="0"/>
        <v>7</v>
      </c>
      <c r="M17" s="9">
        <v>4</v>
      </c>
      <c r="N17" s="65">
        <f t="shared" si="1"/>
        <v>0.25</v>
      </c>
      <c r="O17" s="70">
        <f t="shared" si="2"/>
        <v>2.0833333333333332E-2</v>
      </c>
      <c r="P17" s="70">
        <f t="shared" si="3"/>
        <v>2.0833333333333332E-2</v>
      </c>
      <c r="Q17" s="70">
        <f t="shared" si="4"/>
        <v>2.0833333333333332E-2</v>
      </c>
      <c r="R17" s="70">
        <f t="shared" si="5"/>
        <v>2.0833333333333332E-2</v>
      </c>
      <c r="S17" s="70">
        <f t="shared" si="6"/>
        <v>2.0833333333333332E-2</v>
      </c>
      <c r="T17" s="70">
        <f t="shared" si="7"/>
        <v>2.0833333333333332E-2</v>
      </c>
      <c r="U17" s="70">
        <f t="shared" si="8"/>
        <v>2.0833333333333332E-2</v>
      </c>
      <c r="V17" s="63">
        <f t="shared" si="9"/>
        <v>0.14583333333333334</v>
      </c>
    </row>
    <row r="18" spans="1:22" x14ac:dyDescent="0.2">
      <c r="A18" s="28">
        <v>13</v>
      </c>
      <c r="B18" s="8" t="s">
        <v>93</v>
      </c>
      <c r="C18" s="145" t="s">
        <v>14</v>
      </c>
      <c r="D18" s="26">
        <v>1</v>
      </c>
      <c r="E18" s="10">
        <v>2</v>
      </c>
      <c r="F18" s="10">
        <v>2</v>
      </c>
      <c r="G18" s="10">
        <v>2</v>
      </c>
      <c r="H18" s="10">
        <v>2</v>
      </c>
      <c r="I18" s="10">
        <v>2</v>
      </c>
      <c r="J18" s="10">
        <v>2</v>
      </c>
      <c r="K18" s="7">
        <v>2</v>
      </c>
      <c r="L18" s="10">
        <f t="shared" si="0"/>
        <v>14</v>
      </c>
      <c r="M18" s="9">
        <v>2</v>
      </c>
      <c r="N18" s="65">
        <f t="shared" si="1"/>
        <v>0.5</v>
      </c>
      <c r="O18" s="70">
        <f t="shared" si="2"/>
        <v>8.3333333333333329E-2</v>
      </c>
      <c r="P18" s="70">
        <f t="shared" si="3"/>
        <v>8.3333333333333329E-2</v>
      </c>
      <c r="Q18" s="70">
        <f t="shared" si="4"/>
        <v>8.3333333333333329E-2</v>
      </c>
      <c r="R18" s="70">
        <f t="shared" si="5"/>
        <v>8.3333333333333329E-2</v>
      </c>
      <c r="S18" s="70">
        <f t="shared" si="6"/>
        <v>8.3333333333333329E-2</v>
      </c>
      <c r="T18" s="70">
        <f t="shared" si="7"/>
        <v>8.3333333333333329E-2</v>
      </c>
      <c r="U18" s="70">
        <f t="shared" si="8"/>
        <v>8.3333333333333329E-2</v>
      </c>
      <c r="V18" s="63">
        <f t="shared" si="9"/>
        <v>0.58333333333333337</v>
      </c>
    </row>
    <row r="19" spans="1:22" x14ac:dyDescent="0.2">
      <c r="A19" s="28">
        <v>14</v>
      </c>
      <c r="B19" s="8" t="s">
        <v>33</v>
      </c>
      <c r="C19" s="145" t="s">
        <v>14</v>
      </c>
      <c r="D19" s="26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10">
        <f t="shared" si="0"/>
        <v>7</v>
      </c>
      <c r="M19" s="9">
        <v>2</v>
      </c>
      <c r="N19" s="65">
        <f t="shared" si="1"/>
        <v>0.5</v>
      </c>
      <c r="O19" s="70">
        <f t="shared" si="2"/>
        <v>4.1666666666666664E-2</v>
      </c>
      <c r="P19" s="70">
        <f t="shared" si="3"/>
        <v>4.1666666666666664E-2</v>
      </c>
      <c r="Q19" s="70">
        <f t="shared" si="4"/>
        <v>4.1666666666666664E-2</v>
      </c>
      <c r="R19" s="70">
        <f t="shared" si="5"/>
        <v>4.1666666666666664E-2</v>
      </c>
      <c r="S19" s="70">
        <f t="shared" si="6"/>
        <v>4.1666666666666664E-2</v>
      </c>
      <c r="T19" s="70">
        <f t="shared" si="7"/>
        <v>4.1666666666666664E-2</v>
      </c>
      <c r="U19" s="70">
        <f t="shared" si="8"/>
        <v>4.1666666666666664E-2</v>
      </c>
      <c r="V19" s="63">
        <f t="shared" si="9"/>
        <v>0.29166666666666669</v>
      </c>
    </row>
    <row r="20" spans="1:22" x14ac:dyDescent="0.2">
      <c r="A20" s="28">
        <v>15</v>
      </c>
      <c r="B20" s="8" t="s">
        <v>34</v>
      </c>
      <c r="C20" s="145" t="s">
        <v>14</v>
      </c>
      <c r="D20" s="26">
        <v>1</v>
      </c>
      <c r="E20" s="10">
        <v>1</v>
      </c>
      <c r="F20" s="10">
        <v>1</v>
      </c>
      <c r="G20" s="10">
        <v>1</v>
      </c>
      <c r="H20" s="10">
        <v>1</v>
      </c>
      <c r="I20" s="10">
        <v>1</v>
      </c>
      <c r="J20" s="10">
        <v>1</v>
      </c>
      <c r="K20" s="10">
        <v>1</v>
      </c>
      <c r="L20" s="10">
        <f t="shared" si="0"/>
        <v>7</v>
      </c>
      <c r="M20" s="9">
        <v>2</v>
      </c>
      <c r="N20" s="65">
        <f t="shared" si="1"/>
        <v>0.5</v>
      </c>
      <c r="O20" s="70">
        <f t="shared" si="2"/>
        <v>4.1666666666666664E-2</v>
      </c>
      <c r="P20" s="70">
        <f t="shared" si="3"/>
        <v>4.1666666666666664E-2</v>
      </c>
      <c r="Q20" s="70">
        <f t="shared" si="4"/>
        <v>4.1666666666666664E-2</v>
      </c>
      <c r="R20" s="70">
        <f t="shared" si="5"/>
        <v>4.1666666666666664E-2</v>
      </c>
      <c r="S20" s="70">
        <f t="shared" si="6"/>
        <v>4.1666666666666664E-2</v>
      </c>
      <c r="T20" s="70">
        <f t="shared" si="7"/>
        <v>4.1666666666666664E-2</v>
      </c>
      <c r="U20" s="70">
        <f t="shared" si="8"/>
        <v>4.1666666666666664E-2</v>
      </c>
      <c r="V20" s="63">
        <f t="shared" si="9"/>
        <v>0.29166666666666669</v>
      </c>
    </row>
    <row r="21" spans="1:22" x14ac:dyDescent="0.2">
      <c r="A21" s="28">
        <v>16</v>
      </c>
      <c r="B21" s="8" t="s">
        <v>35</v>
      </c>
      <c r="C21" s="145" t="s">
        <v>14</v>
      </c>
      <c r="D21" s="26">
        <v>1</v>
      </c>
      <c r="E21" s="10">
        <v>1</v>
      </c>
      <c r="F21" s="10">
        <v>1</v>
      </c>
      <c r="G21" s="10">
        <v>1</v>
      </c>
      <c r="H21" s="10">
        <v>1</v>
      </c>
      <c r="I21" s="10">
        <v>1</v>
      </c>
      <c r="J21" s="10">
        <v>1</v>
      </c>
      <c r="K21" s="10">
        <v>1</v>
      </c>
      <c r="L21" s="10">
        <f t="shared" si="0"/>
        <v>7</v>
      </c>
      <c r="M21" s="9">
        <v>3</v>
      </c>
      <c r="N21" s="65">
        <f t="shared" si="1"/>
        <v>0.33333333333333331</v>
      </c>
      <c r="O21" s="70">
        <f t="shared" si="2"/>
        <v>2.7777777777777776E-2</v>
      </c>
      <c r="P21" s="70">
        <f t="shared" si="3"/>
        <v>2.7777777777777776E-2</v>
      </c>
      <c r="Q21" s="70">
        <f t="shared" si="4"/>
        <v>2.7777777777777776E-2</v>
      </c>
      <c r="R21" s="70">
        <f t="shared" si="5"/>
        <v>2.7777777777777776E-2</v>
      </c>
      <c r="S21" s="70">
        <f t="shared" si="6"/>
        <v>2.7777777777777776E-2</v>
      </c>
      <c r="T21" s="70">
        <f t="shared" si="7"/>
        <v>2.7777777777777776E-2</v>
      </c>
      <c r="U21" s="70">
        <f t="shared" si="8"/>
        <v>2.7777777777777776E-2</v>
      </c>
      <c r="V21" s="63">
        <f t="shared" si="9"/>
        <v>0.19444444444444442</v>
      </c>
    </row>
    <row r="22" spans="1:22" ht="33.75" x14ac:dyDescent="0.2">
      <c r="A22" s="28">
        <v>17</v>
      </c>
      <c r="B22" s="8" t="s">
        <v>58</v>
      </c>
      <c r="C22" s="145" t="s">
        <v>29</v>
      </c>
      <c r="D22" s="26">
        <v>1</v>
      </c>
      <c r="E22" s="10">
        <v>2</v>
      </c>
      <c r="F22" s="10">
        <v>2</v>
      </c>
      <c r="G22" s="10">
        <v>2</v>
      </c>
      <c r="H22" s="10">
        <v>2</v>
      </c>
      <c r="I22" s="10">
        <v>2</v>
      </c>
      <c r="J22" s="10">
        <v>2</v>
      </c>
      <c r="K22" s="10">
        <v>2</v>
      </c>
      <c r="L22" s="10">
        <f t="shared" si="0"/>
        <v>14</v>
      </c>
      <c r="M22" s="9">
        <v>1</v>
      </c>
      <c r="N22" s="65">
        <f t="shared" si="1"/>
        <v>1</v>
      </c>
      <c r="O22" s="70">
        <f t="shared" si="2"/>
        <v>0.16666666666666666</v>
      </c>
      <c r="P22" s="70">
        <f t="shared" si="3"/>
        <v>0.16666666666666666</v>
      </c>
      <c r="Q22" s="70">
        <f t="shared" si="4"/>
        <v>0.16666666666666666</v>
      </c>
      <c r="R22" s="70">
        <f t="shared" si="5"/>
        <v>0.16666666666666666</v>
      </c>
      <c r="S22" s="70">
        <f t="shared" si="6"/>
        <v>0.16666666666666666</v>
      </c>
      <c r="T22" s="70">
        <f t="shared" si="7"/>
        <v>0.16666666666666666</v>
      </c>
      <c r="U22" s="70">
        <f t="shared" si="8"/>
        <v>0.16666666666666666</v>
      </c>
      <c r="V22" s="63">
        <f t="shared" si="9"/>
        <v>1.1666666666666667</v>
      </c>
    </row>
    <row r="23" spans="1:22" x14ac:dyDescent="0.2">
      <c r="A23" s="28">
        <v>18</v>
      </c>
      <c r="B23" s="77" t="s">
        <v>86</v>
      </c>
      <c r="C23" s="145" t="s">
        <v>29</v>
      </c>
      <c r="D23" s="26">
        <v>1</v>
      </c>
      <c r="E23" s="7">
        <v>0</v>
      </c>
      <c r="F23" s="7">
        <v>1</v>
      </c>
      <c r="G23" s="7">
        <v>0</v>
      </c>
      <c r="H23" s="7">
        <v>0</v>
      </c>
      <c r="I23" s="7">
        <v>0</v>
      </c>
      <c r="J23" s="7">
        <v>1</v>
      </c>
      <c r="K23" s="10">
        <v>0</v>
      </c>
      <c r="L23" s="10">
        <f t="shared" si="0"/>
        <v>2</v>
      </c>
      <c r="M23" s="9">
        <v>5</v>
      </c>
      <c r="N23" s="65">
        <f t="shared" si="1"/>
        <v>0.2</v>
      </c>
      <c r="O23" s="70">
        <f t="shared" si="2"/>
        <v>0</v>
      </c>
      <c r="P23" s="70">
        <f t="shared" si="3"/>
        <v>1.6666666666666666E-2</v>
      </c>
      <c r="Q23" s="70">
        <f t="shared" si="4"/>
        <v>0</v>
      </c>
      <c r="R23" s="70">
        <f t="shared" si="5"/>
        <v>0</v>
      </c>
      <c r="S23" s="70">
        <f t="shared" si="6"/>
        <v>0</v>
      </c>
      <c r="T23" s="70">
        <f t="shared" si="7"/>
        <v>1.6666666666666666E-2</v>
      </c>
      <c r="U23" s="70">
        <f t="shared" si="8"/>
        <v>0</v>
      </c>
      <c r="V23" s="63">
        <f t="shared" si="9"/>
        <v>3.3333333333333333E-2</v>
      </c>
    </row>
    <row r="24" spans="1:22" x14ac:dyDescent="0.2">
      <c r="A24" s="28">
        <v>19</v>
      </c>
      <c r="B24" s="77" t="s">
        <v>94</v>
      </c>
      <c r="C24" s="145" t="s">
        <v>14</v>
      </c>
      <c r="D24" s="26">
        <v>1</v>
      </c>
      <c r="E24" s="7">
        <v>0</v>
      </c>
      <c r="F24" s="7">
        <v>1</v>
      </c>
      <c r="G24" s="7">
        <v>0</v>
      </c>
      <c r="H24" s="7">
        <v>0</v>
      </c>
      <c r="I24" s="7">
        <v>0</v>
      </c>
      <c r="J24" s="7">
        <v>1</v>
      </c>
      <c r="K24" s="10">
        <v>0</v>
      </c>
      <c r="L24" s="10">
        <f t="shared" si="0"/>
        <v>2</v>
      </c>
      <c r="M24" s="9">
        <v>5</v>
      </c>
      <c r="N24" s="65">
        <f t="shared" ref="N24:N26" si="10">1/M24</f>
        <v>0.2</v>
      </c>
      <c r="O24" s="70">
        <f t="shared" si="2"/>
        <v>0</v>
      </c>
      <c r="P24" s="70">
        <f t="shared" si="3"/>
        <v>1.6666666666666666E-2</v>
      </c>
      <c r="Q24" s="70">
        <f t="shared" si="4"/>
        <v>0</v>
      </c>
      <c r="R24" s="70">
        <f t="shared" si="5"/>
        <v>0</v>
      </c>
      <c r="S24" s="70">
        <f t="shared" si="6"/>
        <v>0</v>
      </c>
      <c r="T24" s="70">
        <f t="shared" si="7"/>
        <v>1.6666666666666666E-2</v>
      </c>
      <c r="U24" s="70">
        <f t="shared" si="8"/>
        <v>0</v>
      </c>
      <c r="V24" s="63">
        <f t="shared" si="9"/>
        <v>3.3333333333333333E-2</v>
      </c>
    </row>
    <row r="25" spans="1:22" x14ac:dyDescent="0.2">
      <c r="A25" s="28">
        <v>20</v>
      </c>
      <c r="B25" s="77" t="s">
        <v>87</v>
      </c>
      <c r="C25" s="145" t="s">
        <v>14</v>
      </c>
      <c r="D25" s="26">
        <v>1</v>
      </c>
      <c r="E25" s="7">
        <v>0</v>
      </c>
      <c r="F25" s="7">
        <v>1</v>
      </c>
      <c r="G25" s="7">
        <v>0</v>
      </c>
      <c r="H25" s="7">
        <v>0</v>
      </c>
      <c r="I25" s="7">
        <v>0</v>
      </c>
      <c r="J25" s="7">
        <v>1</v>
      </c>
      <c r="K25" s="10">
        <v>0</v>
      </c>
      <c r="L25" s="10">
        <f t="shared" si="0"/>
        <v>2</v>
      </c>
      <c r="M25" s="9">
        <v>5</v>
      </c>
      <c r="N25" s="65">
        <f t="shared" si="10"/>
        <v>0.2</v>
      </c>
      <c r="O25" s="70">
        <f t="shared" si="2"/>
        <v>0</v>
      </c>
      <c r="P25" s="70">
        <f t="shared" si="3"/>
        <v>1.6666666666666666E-2</v>
      </c>
      <c r="Q25" s="70">
        <f t="shared" si="4"/>
        <v>0</v>
      </c>
      <c r="R25" s="70">
        <f t="shared" si="5"/>
        <v>0</v>
      </c>
      <c r="S25" s="70">
        <f t="shared" si="6"/>
        <v>0</v>
      </c>
      <c r="T25" s="70">
        <f t="shared" si="7"/>
        <v>1.6666666666666666E-2</v>
      </c>
      <c r="U25" s="70">
        <f t="shared" si="8"/>
        <v>0</v>
      </c>
      <c r="V25" s="63">
        <f t="shared" si="9"/>
        <v>3.3333333333333333E-2</v>
      </c>
    </row>
    <row r="26" spans="1:22" x14ac:dyDescent="0.2">
      <c r="A26" s="28">
        <v>21</v>
      </c>
      <c r="B26" s="77" t="s">
        <v>88</v>
      </c>
      <c r="C26" s="145" t="s">
        <v>14</v>
      </c>
      <c r="D26" s="26">
        <v>1</v>
      </c>
      <c r="E26" s="7">
        <v>0</v>
      </c>
      <c r="F26" s="7">
        <v>1</v>
      </c>
      <c r="G26" s="7">
        <v>0</v>
      </c>
      <c r="H26" s="7">
        <v>0</v>
      </c>
      <c r="I26" s="7">
        <v>0</v>
      </c>
      <c r="J26" s="7">
        <v>1</v>
      </c>
      <c r="K26" s="10">
        <v>0</v>
      </c>
      <c r="L26" s="10">
        <f t="shared" si="0"/>
        <v>2</v>
      </c>
      <c r="M26" s="9">
        <v>5</v>
      </c>
      <c r="N26" s="65">
        <f t="shared" si="10"/>
        <v>0.2</v>
      </c>
      <c r="O26" s="70">
        <f t="shared" si="2"/>
        <v>0</v>
      </c>
      <c r="P26" s="70">
        <f t="shared" si="3"/>
        <v>1.6666666666666666E-2</v>
      </c>
      <c r="Q26" s="70">
        <f t="shared" si="4"/>
        <v>0</v>
      </c>
      <c r="R26" s="70">
        <f t="shared" si="5"/>
        <v>0</v>
      </c>
      <c r="S26" s="70">
        <f t="shared" si="6"/>
        <v>0</v>
      </c>
      <c r="T26" s="70">
        <f t="shared" si="7"/>
        <v>1.6666666666666666E-2</v>
      </c>
      <c r="U26" s="70">
        <f t="shared" si="8"/>
        <v>0</v>
      </c>
      <c r="V26" s="63">
        <f t="shared" si="9"/>
        <v>3.3333333333333333E-2</v>
      </c>
    </row>
    <row r="27" spans="1:22" ht="13.5" thickBot="1" x14ac:dyDescent="0.25">
      <c r="A27" s="40"/>
      <c r="B27" s="41"/>
      <c r="C27" s="42"/>
      <c r="D27" s="43"/>
      <c r="E27" s="44"/>
      <c r="F27" s="44"/>
      <c r="G27" s="44"/>
      <c r="H27" s="44"/>
      <c r="I27" s="44"/>
      <c r="J27" s="44"/>
      <c r="K27" s="44"/>
      <c r="L27" s="44"/>
      <c r="M27" s="42"/>
      <c r="N27" s="67"/>
      <c r="O27" s="71"/>
      <c r="P27" s="71"/>
      <c r="Q27" s="71"/>
      <c r="R27" s="71"/>
      <c r="S27" s="71"/>
      <c r="T27" s="71"/>
      <c r="U27" s="71"/>
      <c r="V27" s="64"/>
    </row>
    <row r="28" spans="1:22" ht="13.5" thickBot="1" x14ac:dyDescent="0.25">
      <c r="A28" s="29" t="s">
        <v>0</v>
      </c>
      <c r="B28" s="30" t="s">
        <v>13</v>
      </c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72"/>
      <c r="P28" s="72"/>
      <c r="Q28" s="72"/>
      <c r="R28" s="72"/>
      <c r="S28" s="72"/>
      <c r="T28" s="72"/>
      <c r="U28" s="72"/>
      <c r="V28" s="68" t="s">
        <v>0</v>
      </c>
    </row>
    <row r="29" spans="1:22" x14ac:dyDescent="0.2">
      <c r="A29" s="35">
        <v>1</v>
      </c>
      <c r="B29" s="36" t="s">
        <v>95</v>
      </c>
      <c r="C29" s="37" t="s">
        <v>14</v>
      </c>
      <c r="D29" s="38">
        <v>1</v>
      </c>
      <c r="E29" s="39">
        <v>1</v>
      </c>
      <c r="F29" s="39">
        <v>1</v>
      </c>
      <c r="G29" s="39">
        <v>1</v>
      </c>
      <c r="H29" s="39">
        <v>1</v>
      </c>
      <c r="I29" s="39">
        <v>1</v>
      </c>
      <c r="J29" s="39">
        <v>1</v>
      </c>
      <c r="K29" s="39">
        <v>0</v>
      </c>
      <c r="L29" s="39">
        <f>SUM(E29:K29)</f>
        <v>6</v>
      </c>
      <c r="M29" s="37">
        <v>3</v>
      </c>
      <c r="N29" s="149">
        <f t="shared" ref="N29:N33" si="11">1/M29</f>
        <v>0.33333333333333331</v>
      </c>
      <c r="O29" s="75">
        <f t="shared" ref="O29:U33" si="12">+$N29*E29*$D29/12</f>
        <v>2.7777777777777776E-2</v>
      </c>
      <c r="P29" s="75">
        <f t="shared" si="12"/>
        <v>2.7777777777777776E-2</v>
      </c>
      <c r="Q29" s="75">
        <f t="shared" si="12"/>
        <v>2.7777777777777776E-2</v>
      </c>
      <c r="R29" s="75">
        <f t="shared" si="12"/>
        <v>2.7777777777777776E-2</v>
      </c>
      <c r="S29" s="75">
        <f t="shared" si="12"/>
        <v>2.7777777777777776E-2</v>
      </c>
      <c r="T29" s="75">
        <f t="shared" si="12"/>
        <v>2.7777777777777776E-2</v>
      </c>
      <c r="U29" s="75">
        <f t="shared" si="12"/>
        <v>0</v>
      </c>
      <c r="V29" s="76">
        <f>+D29*L29*N29/12</f>
        <v>0.16666666666666666</v>
      </c>
    </row>
    <row r="30" spans="1:22" ht="22.5" x14ac:dyDescent="0.2">
      <c r="A30" s="147">
        <v>2</v>
      </c>
      <c r="B30" s="8" t="s">
        <v>96</v>
      </c>
      <c r="C30" s="145" t="s">
        <v>14</v>
      </c>
      <c r="D30" s="26">
        <v>1</v>
      </c>
      <c r="E30" s="7">
        <v>0</v>
      </c>
      <c r="F30" s="7">
        <v>1</v>
      </c>
      <c r="G30" s="7">
        <v>0</v>
      </c>
      <c r="H30" s="7">
        <v>0</v>
      </c>
      <c r="I30" s="7">
        <v>0</v>
      </c>
      <c r="J30" s="7">
        <v>1</v>
      </c>
      <c r="K30" s="10">
        <v>0</v>
      </c>
      <c r="L30" s="10">
        <f>SUM(E30:K30)</f>
        <v>2</v>
      </c>
      <c r="M30" s="9">
        <v>10</v>
      </c>
      <c r="N30" s="65">
        <f t="shared" si="11"/>
        <v>0.1</v>
      </c>
      <c r="O30" s="70">
        <f t="shared" si="12"/>
        <v>0</v>
      </c>
      <c r="P30" s="70">
        <f t="shared" si="12"/>
        <v>8.3333333333333332E-3</v>
      </c>
      <c r="Q30" s="70">
        <f t="shared" si="12"/>
        <v>0</v>
      </c>
      <c r="R30" s="70">
        <f t="shared" si="12"/>
        <v>0</v>
      </c>
      <c r="S30" s="70">
        <f t="shared" si="12"/>
        <v>0</v>
      </c>
      <c r="T30" s="70">
        <f t="shared" si="12"/>
        <v>8.3333333333333332E-3</v>
      </c>
      <c r="U30" s="70">
        <f t="shared" si="12"/>
        <v>0</v>
      </c>
      <c r="V30" s="63">
        <f>+D30*L30*N30/12</f>
        <v>1.6666666666666666E-2</v>
      </c>
    </row>
    <row r="31" spans="1:22" x14ac:dyDescent="0.2">
      <c r="A31" s="147">
        <v>3</v>
      </c>
      <c r="B31" s="8" t="s">
        <v>97</v>
      </c>
      <c r="C31" s="145" t="s">
        <v>14</v>
      </c>
      <c r="D31" s="26">
        <v>1</v>
      </c>
      <c r="E31" s="7">
        <v>0</v>
      </c>
      <c r="F31" s="7">
        <v>1</v>
      </c>
      <c r="G31" s="7">
        <v>0</v>
      </c>
      <c r="H31" s="7">
        <v>0</v>
      </c>
      <c r="I31" s="7">
        <v>0</v>
      </c>
      <c r="J31" s="7">
        <v>1</v>
      </c>
      <c r="K31" s="10">
        <v>0</v>
      </c>
      <c r="L31" s="10">
        <f>SUM(E31:K31)</f>
        <v>2</v>
      </c>
      <c r="M31" s="9">
        <v>10</v>
      </c>
      <c r="N31" s="65">
        <f t="shared" si="11"/>
        <v>0.1</v>
      </c>
      <c r="O31" s="70">
        <f t="shared" si="12"/>
        <v>0</v>
      </c>
      <c r="P31" s="70">
        <f t="shared" si="12"/>
        <v>8.3333333333333332E-3</v>
      </c>
      <c r="Q31" s="70">
        <f t="shared" si="12"/>
        <v>0</v>
      </c>
      <c r="R31" s="70">
        <f t="shared" si="12"/>
        <v>0</v>
      </c>
      <c r="S31" s="70">
        <f t="shared" si="12"/>
        <v>0</v>
      </c>
      <c r="T31" s="70">
        <f t="shared" si="12"/>
        <v>8.3333333333333332E-3</v>
      </c>
      <c r="U31" s="70">
        <f t="shared" si="12"/>
        <v>0</v>
      </c>
      <c r="V31" s="63">
        <f>+D31*L31*N31/12</f>
        <v>1.6666666666666666E-2</v>
      </c>
    </row>
    <row r="32" spans="1:22" x14ac:dyDescent="0.2">
      <c r="A32" s="147">
        <v>4</v>
      </c>
      <c r="B32" s="77" t="s">
        <v>98</v>
      </c>
      <c r="C32" s="145" t="s">
        <v>14</v>
      </c>
      <c r="D32" s="146">
        <v>1</v>
      </c>
      <c r="E32" s="10">
        <v>0</v>
      </c>
      <c r="F32" s="10">
        <v>1</v>
      </c>
      <c r="G32" s="10">
        <v>0</v>
      </c>
      <c r="H32" s="10">
        <v>0</v>
      </c>
      <c r="I32" s="10">
        <v>0</v>
      </c>
      <c r="J32" s="10">
        <v>1</v>
      </c>
      <c r="K32" s="10">
        <v>0</v>
      </c>
      <c r="L32" s="10">
        <f>SUM(E32:K32)</f>
        <v>2</v>
      </c>
      <c r="M32" s="9">
        <v>10</v>
      </c>
      <c r="N32" s="65">
        <f t="shared" si="11"/>
        <v>0.1</v>
      </c>
      <c r="O32" s="70">
        <f t="shared" si="12"/>
        <v>0</v>
      </c>
      <c r="P32" s="148">
        <f t="shared" si="12"/>
        <v>8.3333333333333332E-3</v>
      </c>
      <c r="Q32" s="148">
        <f t="shared" si="12"/>
        <v>0</v>
      </c>
      <c r="R32" s="148">
        <f t="shared" si="12"/>
        <v>0</v>
      </c>
      <c r="S32" s="148">
        <f t="shared" si="12"/>
        <v>0</v>
      </c>
      <c r="T32" s="148">
        <f t="shared" si="12"/>
        <v>8.3333333333333332E-3</v>
      </c>
      <c r="U32" s="148">
        <f t="shared" si="12"/>
        <v>0</v>
      </c>
      <c r="V32" s="63">
        <f>+D32*L32*N32/12</f>
        <v>1.6666666666666666E-2</v>
      </c>
    </row>
    <row r="33" spans="1:22" x14ac:dyDescent="0.2">
      <c r="A33" s="147">
        <v>5</v>
      </c>
      <c r="B33" s="77" t="s">
        <v>99</v>
      </c>
      <c r="C33" s="145" t="s">
        <v>14</v>
      </c>
      <c r="D33" s="146">
        <v>1</v>
      </c>
      <c r="E33" s="10">
        <v>0</v>
      </c>
      <c r="F33" s="10">
        <v>1</v>
      </c>
      <c r="G33" s="10">
        <v>0</v>
      </c>
      <c r="H33" s="10">
        <v>0</v>
      </c>
      <c r="I33" s="10">
        <v>0</v>
      </c>
      <c r="J33" s="10">
        <v>1</v>
      </c>
      <c r="K33" s="10">
        <v>0</v>
      </c>
      <c r="L33" s="10">
        <f>SUM(E33:K33)</f>
        <v>2</v>
      </c>
      <c r="M33" s="9">
        <v>10</v>
      </c>
      <c r="N33" s="65">
        <f t="shared" si="11"/>
        <v>0.1</v>
      </c>
      <c r="O33" s="70">
        <f t="shared" si="12"/>
        <v>0</v>
      </c>
      <c r="P33" s="148">
        <f t="shared" si="12"/>
        <v>8.3333333333333332E-3</v>
      </c>
      <c r="Q33" s="148">
        <f t="shared" si="12"/>
        <v>0</v>
      </c>
      <c r="R33" s="148">
        <f t="shared" si="12"/>
        <v>0</v>
      </c>
      <c r="S33" s="148">
        <f t="shared" si="12"/>
        <v>0</v>
      </c>
      <c r="T33" s="148">
        <f t="shared" si="12"/>
        <v>8.3333333333333332E-3</v>
      </c>
      <c r="U33" s="148">
        <f t="shared" si="12"/>
        <v>0</v>
      </c>
      <c r="V33" s="63">
        <f>+D33*L33*N33/12</f>
        <v>1.6666666666666666E-2</v>
      </c>
    </row>
    <row r="34" spans="1:22" ht="13.5" thickBot="1" x14ac:dyDescent="0.25">
      <c r="A34" s="66"/>
      <c r="B34" s="77"/>
      <c r="C34" s="78"/>
      <c r="D34" s="79"/>
      <c r="E34" s="80"/>
      <c r="F34" s="80"/>
      <c r="G34" s="80"/>
      <c r="H34" s="80"/>
      <c r="I34" s="80"/>
      <c r="J34" s="80"/>
      <c r="K34" s="80"/>
      <c r="L34" s="80"/>
      <c r="M34" s="78"/>
      <c r="N34" s="81"/>
      <c r="O34" s="82"/>
      <c r="P34" s="82"/>
      <c r="Q34" s="82"/>
      <c r="R34" s="82"/>
      <c r="S34" s="82"/>
      <c r="T34" s="82"/>
      <c r="U34" s="82"/>
      <c r="V34" s="83"/>
    </row>
    <row r="35" spans="1:22" ht="13.5" thickBot="1" x14ac:dyDescent="0.25">
      <c r="A35" s="90"/>
      <c r="B35" s="91"/>
      <c r="C35" s="84"/>
      <c r="D35" s="85"/>
      <c r="E35" s="86"/>
      <c r="F35" s="86"/>
      <c r="G35" s="86"/>
      <c r="H35" s="86"/>
      <c r="I35" s="86"/>
      <c r="J35" s="86"/>
      <c r="K35" s="86"/>
      <c r="L35" s="86"/>
      <c r="M35" s="84"/>
      <c r="N35" s="87"/>
      <c r="O35" s="88"/>
      <c r="P35" s="88"/>
      <c r="Q35" s="88"/>
      <c r="R35" s="88"/>
      <c r="S35" s="88"/>
      <c r="T35" s="88"/>
      <c r="U35" s="88"/>
      <c r="V35" s="89"/>
    </row>
    <row r="36" spans="1:22" ht="13.5" thickBot="1" x14ac:dyDescent="0.25">
      <c r="A36" s="178" t="s">
        <v>46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80"/>
      <c r="O36" s="73">
        <f t="shared" ref="O36:V36" si="13">SUM(O6:O34)</f>
        <v>1.4708333333333332</v>
      </c>
      <c r="P36" s="73">
        <f t="shared" si="13"/>
        <v>1.543055555555555</v>
      </c>
      <c r="Q36" s="73">
        <f t="shared" si="13"/>
        <v>1.4708333333333332</v>
      </c>
      <c r="R36" s="73">
        <f t="shared" si="13"/>
        <v>1.4708333333333332</v>
      </c>
      <c r="S36" s="73">
        <f t="shared" si="13"/>
        <v>1.4708333333333332</v>
      </c>
      <c r="T36" s="73">
        <f t="shared" si="13"/>
        <v>1.543055555555555</v>
      </c>
      <c r="U36" s="73">
        <f t="shared" si="13"/>
        <v>1.3875</v>
      </c>
      <c r="V36" s="74">
        <f t="shared" si="13"/>
        <v>10.356944444444444</v>
      </c>
    </row>
    <row r="37" spans="1:22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</sheetData>
  <mergeCells count="2">
    <mergeCell ref="A1:V1"/>
    <mergeCell ref="A36:N36"/>
  </mergeCells>
  <phoneticPr fontId="13" type="noConversion"/>
  <pageMargins left="0.74803149606299213" right="0.74803149606299213" top="0.98425196850393704" bottom="0.98425196850393704" header="0" footer="0"/>
  <pageSetup scale="4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49"/>
  <sheetViews>
    <sheetView topLeftCell="A13" zoomScaleNormal="100" workbookViewId="0">
      <selection activeCell="B54" sqref="B54"/>
    </sheetView>
  </sheetViews>
  <sheetFormatPr baseColWidth="10" defaultRowHeight="12.75" x14ac:dyDescent="0.2"/>
  <cols>
    <col min="1" max="1" width="28.42578125" customWidth="1"/>
    <col min="2" max="2" width="46" customWidth="1"/>
    <col min="3" max="3" width="28.28515625" customWidth="1"/>
  </cols>
  <sheetData>
    <row r="1" spans="1:3" ht="18" x14ac:dyDescent="0.25">
      <c r="A1" s="4" t="s">
        <v>44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42" t="s">
        <v>43</v>
      </c>
      <c r="B3" s="140" t="s">
        <v>39</v>
      </c>
      <c r="C3" s="141" t="s">
        <v>73</v>
      </c>
    </row>
    <row r="4" spans="1:3" x14ac:dyDescent="0.2">
      <c r="A4" s="17"/>
      <c r="B4" s="18"/>
      <c r="C4" s="19"/>
    </row>
    <row r="5" spans="1:3" x14ac:dyDescent="0.2">
      <c r="A5" s="15" t="s">
        <v>65</v>
      </c>
      <c r="B5" s="117" t="s">
        <v>42</v>
      </c>
      <c r="C5" s="118">
        <v>1</v>
      </c>
    </row>
    <row r="6" spans="1:3" x14ac:dyDescent="0.2">
      <c r="A6" s="15" t="s">
        <v>65</v>
      </c>
      <c r="B6" s="119" t="s">
        <v>50</v>
      </c>
      <c r="C6" s="120">
        <v>1</v>
      </c>
    </row>
    <row r="7" spans="1:3" x14ac:dyDescent="0.2">
      <c r="A7" s="15" t="s">
        <v>65</v>
      </c>
      <c r="B7" s="119" t="s">
        <v>48</v>
      </c>
      <c r="C7" s="120">
        <v>1</v>
      </c>
    </row>
    <row r="8" spans="1:3" x14ac:dyDescent="0.2">
      <c r="A8" s="15" t="s">
        <v>65</v>
      </c>
      <c r="B8" s="119" t="s">
        <v>38</v>
      </c>
      <c r="C8" s="120">
        <v>1</v>
      </c>
    </row>
    <row r="9" spans="1:3" x14ac:dyDescent="0.2">
      <c r="A9" s="15" t="s">
        <v>65</v>
      </c>
      <c r="B9" s="121" t="s">
        <v>51</v>
      </c>
      <c r="C9" s="120">
        <v>1</v>
      </c>
    </row>
    <row r="10" spans="1:3" x14ac:dyDescent="0.2">
      <c r="A10" s="15" t="s">
        <v>65</v>
      </c>
      <c r="B10" s="121" t="s">
        <v>41</v>
      </c>
      <c r="C10" s="120">
        <v>1</v>
      </c>
    </row>
    <row r="11" spans="1:3" x14ac:dyDescent="0.2">
      <c r="A11" s="15" t="s">
        <v>65</v>
      </c>
      <c r="B11" s="152" t="s">
        <v>102</v>
      </c>
      <c r="C11" s="122">
        <v>1</v>
      </c>
    </row>
    <row r="12" spans="1:3" x14ac:dyDescent="0.2">
      <c r="A12" s="183" t="s">
        <v>60</v>
      </c>
      <c r="B12" s="184"/>
      <c r="C12" s="21">
        <f>SUM(C5:C11)</f>
        <v>7</v>
      </c>
    </row>
    <row r="13" spans="1:3" x14ac:dyDescent="0.2">
      <c r="A13" s="101"/>
      <c r="B13" s="102"/>
      <c r="C13" s="21"/>
    </row>
    <row r="14" spans="1:3" x14ac:dyDescent="0.2">
      <c r="A14" s="15" t="s">
        <v>66</v>
      </c>
      <c r="B14" s="117" t="s">
        <v>42</v>
      </c>
      <c r="C14" s="118">
        <v>1</v>
      </c>
    </row>
    <row r="15" spans="1:3" x14ac:dyDescent="0.2">
      <c r="A15" s="15" t="s">
        <v>66</v>
      </c>
      <c r="B15" s="119" t="s">
        <v>50</v>
      </c>
      <c r="C15" s="120">
        <v>1</v>
      </c>
    </row>
    <row r="16" spans="1:3" x14ac:dyDescent="0.2">
      <c r="A16" s="15" t="s">
        <v>66</v>
      </c>
      <c r="B16" s="119" t="s">
        <v>48</v>
      </c>
      <c r="C16" s="120">
        <v>1</v>
      </c>
    </row>
    <row r="17" spans="1:3" x14ac:dyDescent="0.2">
      <c r="A17" s="15" t="s">
        <v>66</v>
      </c>
      <c r="B17" s="119" t="s">
        <v>38</v>
      </c>
      <c r="C17" s="120">
        <v>1</v>
      </c>
    </row>
    <row r="18" spans="1:3" x14ac:dyDescent="0.2">
      <c r="A18" s="15" t="s">
        <v>66</v>
      </c>
      <c r="B18" s="121" t="s">
        <v>51</v>
      </c>
      <c r="C18" s="120">
        <v>1</v>
      </c>
    </row>
    <row r="19" spans="1:3" x14ac:dyDescent="0.2">
      <c r="A19" s="15" t="s">
        <v>66</v>
      </c>
      <c r="B19" s="121" t="s">
        <v>41</v>
      </c>
      <c r="C19" s="120">
        <v>1</v>
      </c>
    </row>
    <row r="20" spans="1:3" x14ac:dyDescent="0.2">
      <c r="A20" s="15" t="s">
        <v>66</v>
      </c>
      <c r="B20" s="152" t="s">
        <v>102</v>
      </c>
      <c r="C20" s="122">
        <v>1</v>
      </c>
    </row>
    <row r="21" spans="1:3" x14ac:dyDescent="0.2">
      <c r="A21" s="183" t="s">
        <v>60</v>
      </c>
      <c r="B21" s="184"/>
      <c r="C21" s="21">
        <f>SUM(C14:C20)</f>
        <v>7</v>
      </c>
    </row>
    <row r="22" spans="1:3" x14ac:dyDescent="0.2">
      <c r="A22" s="15" t="s">
        <v>67</v>
      </c>
      <c r="B22" s="117" t="s">
        <v>42</v>
      </c>
      <c r="C22" s="118">
        <v>1</v>
      </c>
    </row>
    <row r="23" spans="1:3" x14ac:dyDescent="0.2">
      <c r="A23" s="15" t="s">
        <v>67</v>
      </c>
      <c r="B23" s="119" t="s">
        <v>50</v>
      </c>
      <c r="C23" s="120">
        <v>1</v>
      </c>
    </row>
    <row r="24" spans="1:3" x14ac:dyDescent="0.2">
      <c r="A24" s="15" t="s">
        <v>67</v>
      </c>
      <c r="B24" s="119" t="s">
        <v>48</v>
      </c>
      <c r="C24" s="120">
        <v>1</v>
      </c>
    </row>
    <row r="25" spans="1:3" x14ac:dyDescent="0.2">
      <c r="A25" s="15" t="s">
        <v>67</v>
      </c>
      <c r="B25" s="119" t="s">
        <v>38</v>
      </c>
      <c r="C25" s="120">
        <v>1</v>
      </c>
    </row>
    <row r="26" spans="1:3" x14ac:dyDescent="0.2">
      <c r="A26" s="15" t="s">
        <v>67</v>
      </c>
      <c r="B26" s="121" t="s">
        <v>51</v>
      </c>
      <c r="C26" s="120">
        <v>1</v>
      </c>
    </row>
    <row r="27" spans="1:3" x14ac:dyDescent="0.2">
      <c r="A27" s="15" t="s">
        <v>67</v>
      </c>
      <c r="B27" s="121" t="s">
        <v>41</v>
      </c>
      <c r="C27" s="120">
        <v>1</v>
      </c>
    </row>
    <row r="28" spans="1:3" x14ac:dyDescent="0.2">
      <c r="A28" s="15" t="s">
        <v>67</v>
      </c>
      <c r="B28" s="13" t="s">
        <v>64</v>
      </c>
      <c r="C28" s="45">
        <v>1</v>
      </c>
    </row>
    <row r="29" spans="1:3" x14ac:dyDescent="0.2">
      <c r="A29" s="15" t="s">
        <v>67</v>
      </c>
      <c r="B29" s="152" t="s">
        <v>102</v>
      </c>
      <c r="C29" s="122">
        <v>1</v>
      </c>
    </row>
    <row r="30" spans="1:3" x14ac:dyDescent="0.2">
      <c r="A30" s="183" t="s">
        <v>60</v>
      </c>
      <c r="B30" s="184"/>
      <c r="C30" s="21">
        <f>SUM(C22:C29)</f>
        <v>8</v>
      </c>
    </row>
    <row r="31" spans="1:3" x14ac:dyDescent="0.2">
      <c r="A31" s="16"/>
      <c r="B31" s="14"/>
      <c r="C31" s="21"/>
    </row>
    <row r="32" spans="1:3" x14ac:dyDescent="0.2">
      <c r="A32" s="15" t="s">
        <v>55</v>
      </c>
      <c r="B32" s="12" t="s">
        <v>42</v>
      </c>
      <c r="C32" s="45">
        <v>1</v>
      </c>
    </row>
    <row r="33" spans="1:3" x14ac:dyDescent="0.2">
      <c r="A33" s="15" t="s">
        <v>55</v>
      </c>
      <c r="B33" s="12" t="s">
        <v>50</v>
      </c>
      <c r="C33" s="45">
        <v>1</v>
      </c>
    </row>
    <row r="34" spans="1:3" x14ac:dyDescent="0.2">
      <c r="A34" s="15" t="s">
        <v>55</v>
      </c>
      <c r="B34" s="12" t="s">
        <v>48</v>
      </c>
      <c r="C34" s="45">
        <v>1</v>
      </c>
    </row>
    <row r="35" spans="1:3" x14ac:dyDescent="0.2">
      <c r="A35" s="15" t="s">
        <v>55</v>
      </c>
      <c r="B35" s="12" t="s">
        <v>38</v>
      </c>
      <c r="C35" s="45">
        <v>1</v>
      </c>
    </row>
    <row r="36" spans="1:3" x14ac:dyDescent="0.2">
      <c r="A36" s="15" t="s">
        <v>55</v>
      </c>
      <c r="B36" s="13" t="s">
        <v>51</v>
      </c>
      <c r="C36" s="45">
        <v>1</v>
      </c>
    </row>
    <row r="37" spans="1:3" x14ac:dyDescent="0.2">
      <c r="A37" s="15" t="s">
        <v>55</v>
      </c>
      <c r="B37" s="13" t="s">
        <v>41</v>
      </c>
      <c r="C37" s="45">
        <v>1</v>
      </c>
    </row>
    <row r="38" spans="1:3" x14ac:dyDescent="0.2">
      <c r="A38" s="15" t="s">
        <v>55</v>
      </c>
      <c r="B38" s="60" t="s">
        <v>52</v>
      </c>
      <c r="C38" s="46">
        <v>1</v>
      </c>
    </row>
    <row r="39" spans="1:3" x14ac:dyDescent="0.2">
      <c r="A39" s="183" t="s">
        <v>60</v>
      </c>
      <c r="B39" s="184"/>
      <c r="C39" s="21">
        <f>SUM(C32:C38)</f>
        <v>7</v>
      </c>
    </row>
    <row r="40" spans="1:3" x14ac:dyDescent="0.2">
      <c r="A40" s="114" t="s">
        <v>77</v>
      </c>
      <c r="B40" s="12" t="s">
        <v>42</v>
      </c>
      <c r="C40" s="45">
        <v>1</v>
      </c>
    </row>
    <row r="41" spans="1:3" x14ac:dyDescent="0.2">
      <c r="A41" s="114" t="s">
        <v>77</v>
      </c>
      <c r="B41" s="12" t="s">
        <v>50</v>
      </c>
      <c r="C41" s="45">
        <v>1</v>
      </c>
    </row>
    <row r="42" spans="1:3" x14ac:dyDescent="0.2">
      <c r="A42" s="114" t="s">
        <v>77</v>
      </c>
      <c r="B42" s="12" t="s">
        <v>48</v>
      </c>
      <c r="C42" s="45">
        <v>1</v>
      </c>
    </row>
    <row r="43" spans="1:3" x14ac:dyDescent="0.2">
      <c r="A43" s="114" t="s">
        <v>77</v>
      </c>
      <c r="B43" s="12" t="s">
        <v>38</v>
      </c>
      <c r="C43" s="45">
        <v>1</v>
      </c>
    </row>
    <row r="44" spans="1:3" x14ac:dyDescent="0.2">
      <c r="A44" s="114" t="s">
        <v>77</v>
      </c>
      <c r="B44" s="13" t="s">
        <v>51</v>
      </c>
      <c r="C44" s="45">
        <v>1</v>
      </c>
    </row>
    <row r="45" spans="1:3" x14ac:dyDescent="0.2">
      <c r="A45" s="114" t="s">
        <v>77</v>
      </c>
      <c r="B45" s="13" t="s">
        <v>41</v>
      </c>
      <c r="C45" s="45">
        <v>1</v>
      </c>
    </row>
    <row r="46" spans="1:3" x14ac:dyDescent="0.2">
      <c r="A46" s="114" t="s">
        <v>77</v>
      </c>
      <c r="B46" s="13" t="s">
        <v>64</v>
      </c>
      <c r="C46" s="45">
        <v>1</v>
      </c>
    </row>
    <row r="47" spans="1:3" x14ac:dyDescent="0.2">
      <c r="A47" s="114" t="s">
        <v>77</v>
      </c>
      <c r="B47" s="152" t="s">
        <v>102</v>
      </c>
      <c r="C47" s="46">
        <v>1</v>
      </c>
    </row>
    <row r="48" spans="1:3" ht="13.5" thickBot="1" x14ac:dyDescent="0.25">
      <c r="A48" s="183" t="s">
        <v>60</v>
      </c>
      <c r="B48" s="184"/>
      <c r="C48" s="21">
        <f>SUM(C40:C47)</f>
        <v>8</v>
      </c>
    </row>
    <row r="49" spans="1:3" ht="13.5" thickBot="1" x14ac:dyDescent="0.25">
      <c r="A49" s="181"/>
      <c r="B49" s="182"/>
      <c r="C49" s="20"/>
    </row>
  </sheetData>
  <mergeCells count="6">
    <mergeCell ref="A49:B49"/>
    <mergeCell ref="A21:B21"/>
    <mergeCell ref="A39:B39"/>
    <mergeCell ref="A12:B12"/>
    <mergeCell ref="A30:B30"/>
    <mergeCell ref="A48:B48"/>
  </mergeCells>
  <phoneticPr fontId="13" type="noConversion"/>
  <printOptions horizontalCentered="1"/>
  <pageMargins left="0.74803149606299213" right="0.74803149606299213" top="0.78740157480314965" bottom="0.98425196850393704" header="0" footer="0"/>
  <pageSetup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43"/>
  <sheetViews>
    <sheetView workbookViewId="0">
      <selection activeCell="A17" sqref="A17"/>
    </sheetView>
  </sheetViews>
  <sheetFormatPr baseColWidth="10" defaultRowHeight="12.75" x14ac:dyDescent="0.2"/>
  <cols>
    <col min="1" max="1" width="30" customWidth="1"/>
    <col min="2" max="2" width="32.5703125" customWidth="1"/>
    <col min="3" max="3" width="14.42578125" customWidth="1"/>
    <col min="4" max="4" width="17.140625" customWidth="1"/>
    <col min="5" max="5" width="14.42578125" customWidth="1"/>
    <col min="6" max="6" width="14.140625" customWidth="1"/>
    <col min="7" max="7" width="13" customWidth="1"/>
    <col min="8" max="8" width="14.140625" customWidth="1"/>
  </cols>
  <sheetData>
    <row r="1" spans="1:9" ht="18" x14ac:dyDescent="0.25">
      <c r="B1" s="4" t="s">
        <v>45</v>
      </c>
    </row>
    <row r="2" spans="1:9" ht="13.5" thickBot="1" x14ac:dyDescent="0.25"/>
    <row r="3" spans="1:9" ht="31.5" x14ac:dyDescent="0.2">
      <c r="A3" s="185" t="s">
        <v>43</v>
      </c>
      <c r="B3" s="191" t="s">
        <v>39</v>
      </c>
      <c r="C3" s="187" t="s">
        <v>74</v>
      </c>
      <c r="D3" s="137" t="s">
        <v>17</v>
      </c>
      <c r="E3" s="189" t="s">
        <v>20</v>
      </c>
      <c r="F3" s="137" t="s">
        <v>18</v>
      </c>
      <c r="G3" s="189" t="s">
        <v>21</v>
      </c>
      <c r="H3" s="137" t="s">
        <v>19</v>
      </c>
      <c r="I3" s="138" t="s">
        <v>75</v>
      </c>
    </row>
    <row r="4" spans="1:9" ht="13.5" thickBot="1" x14ac:dyDescent="0.25">
      <c r="A4" s="186"/>
      <c r="B4" s="192"/>
      <c r="C4" s="188"/>
      <c r="D4" s="92">
        <v>0.01</v>
      </c>
      <c r="E4" s="190"/>
      <c r="F4" s="92">
        <v>0.01</v>
      </c>
      <c r="G4" s="190"/>
      <c r="H4" s="92">
        <v>0.01</v>
      </c>
      <c r="I4" s="139"/>
    </row>
    <row r="5" spans="1:9" x14ac:dyDescent="0.2">
      <c r="A5" s="112" t="s">
        <v>65</v>
      </c>
      <c r="B5" s="105" t="s">
        <v>24</v>
      </c>
      <c r="C5" s="106">
        <f>+'RR HH'!F8</f>
        <v>2.02</v>
      </c>
      <c r="D5" s="106">
        <f>D$4*C5</f>
        <v>2.0199999999999999E-2</v>
      </c>
      <c r="E5" s="106">
        <f t="shared" ref="E5:E11" si="0">+D5+C5</f>
        <v>2.0402</v>
      </c>
      <c r="F5" s="106">
        <f t="shared" ref="F5:F11" si="1">+F$4*E5</f>
        <v>2.0402E-2</v>
      </c>
      <c r="G5" s="106">
        <f t="shared" ref="G5:G11" si="2">+F5+E5</f>
        <v>2.0606019999999998</v>
      </c>
      <c r="H5" s="106">
        <f t="shared" ref="H5:H11" si="3">+H$4*G5</f>
        <v>2.0606019999999999E-2</v>
      </c>
      <c r="I5" s="107">
        <f t="shared" ref="I5:I11" si="4">+H5+G5</f>
        <v>2.0812080199999996</v>
      </c>
    </row>
    <row r="6" spans="1:9" x14ac:dyDescent="0.2">
      <c r="A6" s="150" t="s">
        <v>91</v>
      </c>
      <c r="B6" s="105" t="s">
        <v>24</v>
      </c>
      <c r="C6" s="106">
        <f>+'RR HH'!F11</f>
        <v>2.02</v>
      </c>
      <c r="D6" s="106">
        <f>D$4*C6</f>
        <v>2.0199999999999999E-2</v>
      </c>
      <c r="E6" s="106">
        <f t="shared" ref="E6" si="5">+D6+C6</f>
        <v>2.0402</v>
      </c>
      <c r="F6" s="106">
        <f t="shared" ref="F6" si="6">+F$4*E6</f>
        <v>2.0402E-2</v>
      </c>
      <c r="G6" s="106">
        <f t="shared" ref="G6" si="7">+F6+E6</f>
        <v>2.0606019999999998</v>
      </c>
      <c r="H6" s="106">
        <f t="shared" ref="H6" si="8">+H$4*G6</f>
        <v>2.0606019999999999E-2</v>
      </c>
      <c r="I6" s="107">
        <f t="shared" ref="I6" si="9">+H6+G6</f>
        <v>2.0812080199999996</v>
      </c>
    </row>
    <row r="7" spans="1:9" x14ac:dyDescent="0.2">
      <c r="A7" s="113" t="s">
        <v>66</v>
      </c>
      <c r="B7" s="93" t="s">
        <v>24</v>
      </c>
      <c r="C7" s="94">
        <f>+'RR HH'!F14</f>
        <v>2.02</v>
      </c>
      <c r="D7" s="94">
        <f t="shared" ref="D7:D11" si="10">D$4*C7</f>
        <v>2.0199999999999999E-2</v>
      </c>
      <c r="E7" s="94">
        <f t="shared" si="0"/>
        <v>2.0402</v>
      </c>
      <c r="F7" s="94">
        <f t="shared" si="1"/>
        <v>2.0402E-2</v>
      </c>
      <c r="G7" s="94">
        <f t="shared" si="2"/>
        <v>2.0606019999999998</v>
      </c>
      <c r="H7" s="94">
        <f t="shared" si="3"/>
        <v>2.0606019999999999E-2</v>
      </c>
      <c r="I7" s="95">
        <f t="shared" si="4"/>
        <v>2.0812080199999996</v>
      </c>
    </row>
    <row r="8" spans="1:9" x14ac:dyDescent="0.2">
      <c r="A8" s="113" t="s">
        <v>67</v>
      </c>
      <c r="B8" s="93" t="s">
        <v>24</v>
      </c>
      <c r="C8" s="94">
        <f>+'RR HH'!F17</f>
        <v>2.02</v>
      </c>
      <c r="D8" s="94">
        <f t="shared" si="10"/>
        <v>2.0199999999999999E-2</v>
      </c>
      <c r="E8" s="94">
        <f t="shared" si="0"/>
        <v>2.0402</v>
      </c>
      <c r="F8" s="94">
        <f t="shared" si="1"/>
        <v>2.0402E-2</v>
      </c>
      <c r="G8" s="94">
        <f t="shared" si="2"/>
        <v>2.0606019999999998</v>
      </c>
      <c r="H8" s="94">
        <f t="shared" si="3"/>
        <v>2.0606019999999999E-2</v>
      </c>
      <c r="I8" s="95">
        <f t="shared" si="4"/>
        <v>2.0812080199999996</v>
      </c>
    </row>
    <row r="9" spans="1:9" x14ac:dyDescent="0.2">
      <c r="A9" s="113" t="s">
        <v>55</v>
      </c>
      <c r="B9" s="93" t="s">
        <v>24</v>
      </c>
      <c r="C9" s="94">
        <f>+'RR HH'!F20</f>
        <v>2.02</v>
      </c>
      <c r="D9" s="94">
        <f t="shared" si="10"/>
        <v>2.0199999999999999E-2</v>
      </c>
      <c r="E9" s="94">
        <f t="shared" si="0"/>
        <v>2.0402</v>
      </c>
      <c r="F9" s="94">
        <f t="shared" si="1"/>
        <v>2.0402E-2</v>
      </c>
      <c r="G9" s="94">
        <f t="shared" si="2"/>
        <v>2.0606019999999998</v>
      </c>
      <c r="H9" s="94">
        <f t="shared" si="3"/>
        <v>2.0606019999999999E-2</v>
      </c>
      <c r="I9" s="95">
        <f t="shared" si="4"/>
        <v>2.0812080199999996</v>
      </c>
    </row>
    <row r="10" spans="1:9" x14ac:dyDescent="0.2">
      <c r="A10" s="150" t="s">
        <v>90</v>
      </c>
      <c r="B10" s="105" t="s">
        <v>24</v>
      </c>
      <c r="C10" s="106">
        <f>'RR HH'!F23</f>
        <v>2.02</v>
      </c>
      <c r="D10" s="106">
        <f>D$4*C10</f>
        <v>2.0199999999999999E-2</v>
      </c>
      <c r="E10" s="106">
        <f>+D10+C10</f>
        <v>2.0402</v>
      </c>
      <c r="F10" s="106">
        <f>+F$4*E10</f>
        <v>2.0402E-2</v>
      </c>
      <c r="G10" s="106">
        <f>+F10+E10</f>
        <v>2.0606019999999998</v>
      </c>
      <c r="H10" s="106">
        <f>+H$4*G10</f>
        <v>2.0606019999999999E-2</v>
      </c>
      <c r="I10" s="107">
        <f>+H10+G10</f>
        <v>2.0812080199999996</v>
      </c>
    </row>
    <row r="11" spans="1:9" x14ac:dyDescent="0.2">
      <c r="A11" s="113" t="s">
        <v>77</v>
      </c>
      <c r="B11" s="93" t="s">
        <v>24</v>
      </c>
      <c r="C11" s="94">
        <f>+'RR HH'!F26</f>
        <v>2.02</v>
      </c>
      <c r="D11" s="94">
        <f t="shared" si="10"/>
        <v>2.0199999999999999E-2</v>
      </c>
      <c r="E11" s="94">
        <f t="shared" si="0"/>
        <v>2.0402</v>
      </c>
      <c r="F11" s="94">
        <f t="shared" si="1"/>
        <v>2.0402E-2</v>
      </c>
      <c r="G11" s="94">
        <f t="shared" si="2"/>
        <v>2.0606019999999998</v>
      </c>
      <c r="H11" s="94">
        <f t="shared" si="3"/>
        <v>2.0606019999999999E-2</v>
      </c>
      <c r="I11" s="95">
        <f t="shared" si="4"/>
        <v>2.0812080199999996</v>
      </c>
    </row>
    <row r="12" spans="1:9" ht="13.5" thickBot="1" x14ac:dyDescent="0.25"/>
    <row r="13" spans="1:9" ht="31.5" x14ac:dyDescent="0.2">
      <c r="A13" s="185" t="s">
        <v>43</v>
      </c>
      <c r="B13" s="191" t="s">
        <v>39</v>
      </c>
      <c r="C13" s="187" t="s">
        <v>74</v>
      </c>
      <c r="D13" s="137" t="s">
        <v>17</v>
      </c>
      <c r="E13" s="189" t="s">
        <v>20</v>
      </c>
      <c r="F13" s="137" t="s">
        <v>18</v>
      </c>
      <c r="G13" s="189" t="s">
        <v>21</v>
      </c>
      <c r="H13" s="137" t="s">
        <v>19</v>
      </c>
      <c r="I13" s="138" t="s">
        <v>75</v>
      </c>
    </row>
    <row r="14" spans="1:9" ht="13.5" thickBot="1" x14ac:dyDescent="0.25">
      <c r="A14" s="186"/>
      <c r="B14" s="192"/>
      <c r="C14" s="188"/>
      <c r="D14" s="92">
        <v>0.01</v>
      </c>
      <c r="E14" s="190"/>
      <c r="F14" s="92">
        <v>0.01</v>
      </c>
      <c r="G14" s="190"/>
      <c r="H14" s="92">
        <v>0.01</v>
      </c>
      <c r="I14" s="139"/>
    </row>
    <row r="15" spans="1:9" ht="22.5" x14ac:dyDescent="0.2">
      <c r="A15" s="112" t="s">
        <v>65</v>
      </c>
      <c r="B15" s="110" t="s">
        <v>40</v>
      </c>
      <c r="C15" s="106">
        <f>+'INSTR-HERR'!O36</f>
        <v>1.4708333333333332</v>
      </c>
      <c r="D15" s="106">
        <f>D$14*C15</f>
        <v>1.4708333333333332E-2</v>
      </c>
      <c r="E15" s="106">
        <f t="shared" ref="E15:E21" si="11">+D15+C15</f>
        <v>1.4855416666666665</v>
      </c>
      <c r="F15" s="106">
        <f>F$14*E15</f>
        <v>1.4855416666666666E-2</v>
      </c>
      <c r="G15" s="106">
        <f t="shared" ref="G15:G21" si="12">+F15+E15</f>
        <v>1.5003970833333331</v>
      </c>
      <c r="H15" s="106">
        <f>+H$14*G15</f>
        <v>1.5003970833333331E-2</v>
      </c>
      <c r="I15" s="107">
        <f t="shared" ref="I15:I21" si="13">+H15+G15</f>
        <v>1.5154010541666665</v>
      </c>
    </row>
    <row r="16" spans="1:9" ht="22.5" x14ac:dyDescent="0.2">
      <c r="A16" s="150" t="s">
        <v>91</v>
      </c>
      <c r="B16" s="110" t="s">
        <v>40</v>
      </c>
      <c r="C16" s="106">
        <f>+'INSTR-HERR'!P36</f>
        <v>1.543055555555555</v>
      </c>
      <c r="D16" s="106">
        <f t="shared" ref="D16" si="14">D$14*C16</f>
        <v>1.543055555555555E-2</v>
      </c>
      <c r="E16" s="106">
        <f t="shared" ref="E16" si="15">+D16+C16</f>
        <v>1.5584861111111106</v>
      </c>
      <c r="F16" s="106">
        <f t="shared" ref="F16" si="16">F$14*E16</f>
        <v>1.5584861111111107E-2</v>
      </c>
      <c r="G16" s="106">
        <f t="shared" ref="G16" si="17">+F16+E16</f>
        <v>1.5740709722222217</v>
      </c>
      <c r="H16" s="106">
        <f t="shared" ref="H16" si="18">+H$14*G16</f>
        <v>1.5740709722222218E-2</v>
      </c>
      <c r="I16" s="107">
        <f t="shared" ref="I16" si="19">+H16+G16</f>
        <v>1.5898116819444439</v>
      </c>
    </row>
    <row r="17" spans="1:9" ht="22.5" x14ac:dyDescent="0.2">
      <c r="A17" s="113" t="s">
        <v>66</v>
      </c>
      <c r="B17" s="111" t="s">
        <v>40</v>
      </c>
      <c r="C17" s="94">
        <f>+'INSTR-HERR'!Q36</f>
        <v>1.4708333333333332</v>
      </c>
      <c r="D17" s="94">
        <f>D$14*C17</f>
        <v>1.4708333333333332E-2</v>
      </c>
      <c r="E17" s="94">
        <f t="shared" si="11"/>
        <v>1.4855416666666665</v>
      </c>
      <c r="F17" s="94">
        <f>F$14*E17</f>
        <v>1.4855416666666666E-2</v>
      </c>
      <c r="G17" s="94">
        <f t="shared" si="12"/>
        <v>1.5003970833333331</v>
      </c>
      <c r="H17" s="94">
        <f>+H$14*G17</f>
        <v>1.5003970833333331E-2</v>
      </c>
      <c r="I17" s="95">
        <f t="shared" si="13"/>
        <v>1.5154010541666665</v>
      </c>
    </row>
    <row r="18" spans="1:9" ht="22.5" x14ac:dyDescent="0.2">
      <c r="A18" s="113" t="s">
        <v>67</v>
      </c>
      <c r="B18" s="111" t="s">
        <v>40</v>
      </c>
      <c r="C18" s="94">
        <f>+'INSTR-HERR'!R36</f>
        <v>1.4708333333333332</v>
      </c>
      <c r="D18" s="94">
        <f>D$14*C18</f>
        <v>1.4708333333333332E-2</v>
      </c>
      <c r="E18" s="94">
        <f t="shared" si="11"/>
        <v>1.4855416666666665</v>
      </c>
      <c r="F18" s="94">
        <f>F$14*E18</f>
        <v>1.4855416666666666E-2</v>
      </c>
      <c r="G18" s="94">
        <f t="shared" si="12"/>
        <v>1.5003970833333331</v>
      </c>
      <c r="H18" s="94">
        <f>+H$14*G18</f>
        <v>1.5003970833333331E-2</v>
      </c>
      <c r="I18" s="95">
        <f t="shared" si="13"/>
        <v>1.5154010541666665</v>
      </c>
    </row>
    <row r="19" spans="1:9" ht="22.5" x14ac:dyDescent="0.2">
      <c r="A19" s="113" t="s">
        <v>55</v>
      </c>
      <c r="B19" s="111" t="s">
        <v>40</v>
      </c>
      <c r="C19" s="94">
        <f>+'INSTR-HERR'!S36</f>
        <v>1.4708333333333332</v>
      </c>
      <c r="D19" s="94">
        <f>D$14*C19</f>
        <v>1.4708333333333332E-2</v>
      </c>
      <c r="E19" s="94">
        <f t="shared" si="11"/>
        <v>1.4855416666666665</v>
      </c>
      <c r="F19" s="94">
        <f>F$14*E19</f>
        <v>1.4855416666666666E-2</v>
      </c>
      <c r="G19" s="94">
        <f t="shared" si="12"/>
        <v>1.5003970833333331</v>
      </c>
      <c r="H19" s="94">
        <f>+H$14*G19</f>
        <v>1.5003970833333331E-2</v>
      </c>
      <c r="I19" s="95">
        <f t="shared" si="13"/>
        <v>1.5154010541666665</v>
      </c>
    </row>
    <row r="20" spans="1:9" ht="22.5" x14ac:dyDescent="0.2">
      <c r="A20" s="151" t="s">
        <v>90</v>
      </c>
      <c r="B20" s="111" t="s">
        <v>40</v>
      </c>
      <c r="C20" s="94">
        <f>+'INSTR-HERR'!T36</f>
        <v>1.543055555555555</v>
      </c>
      <c r="D20" s="94">
        <f t="shared" ref="D20" si="20">D$14*C20</f>
        <v>1.543055555555555E-2</v>
      </c>
      <c r="E20" s="94">
        <f t="shared" ref="E20" si="21">+D20+C20</f>
        <v>1.5584861111111106</v>
      </c>
      <c r="F20" s="94">
        <f t="shared" ref="F20" si="22">F$14*E20</f>
        <v>1.5584861111111107E-2</v>
      </c>
      <c r="G20" s="94">
        <f t="shared" ref="G20" si="23">+F20+E20</f>
        <v>1.5740709722222217</v>
      </c>
      <c r="H20" s="94">
        <f t="shared" ref="H20" si="24">+H$14*G20</f>
        <v>1.5740709722222218E-2</v>
      </c>
      <c r="I20" s="95">
        <f t="shared" ref="I20" si="25">+H20+G20</f>
        <v>1.5898116819444439</v>
      </c>
    </row>
    <row r="21" spans="1:9" ht="22.5" x14ac:dyDescent="0.2">
      <c r="A21" s="113" t="s">
        <v>77</v>
      </c>
      <c r="B21" s="111" t="s">
        <v>40</v>
      </c>
      <c r="C21" s="94">
        <f>+'INSTR-HERR'!U36</f>
        <v>1.3875</v>
      </c>
      <c r="D21" s="94">
        <f>D$14*C21</f>
        <v>1.3875E-2</v>
      </c>
      <c r="E21" s="94">
        <f t="shared" si="11"/>
        <v>1.401375</v>
      </c>
      <c r="F21" s="94">
        <f>F$14*E21</f>
        <v>1.401375E-2</v>
      </c>
      <c r="G21" s="94">
        <f t="shared" si="12"/>
        <v>1.41538875</v>
      </c>
      <c r="H21" s="94">
        <f>+H$14*G21</f>
        <v>1.41538875E-2</v>
      </c>
      <c r="I21" s="95">
        <f t="shared" si="13"/>
        <v>1.4295426375</v>
      </c>
    </row>
    <row r="22" spans="1:9" ht="13.5" thickBot="1" x14ac:dyDescent="0.25"/>
    <row r="23" spans="1:9" ht="31.5" x14ac:dyDescent="0.2">
      <c r="A23" s="185" t="s">
        <v>43</v>
      </c>
      <c r="B23" s="191" t="s">
        <v>39</v>
      </c>
      <c r="C23" s="187" t="s">
        <v>74</v>
      </c>
      <c r="D23" s="153" t="s">
        <v>17</v>
      </c>
      <c r="E23" s="189" t="s">
        <v>20</v>
      </c>
      <c r="F23" s="153" t="s">
        <v>18</v>
      </c>
      <c r="G23" s="189" t="s">
        <v>21</v>
      </c>
      <c r="H23" s="153" t="s">
        <v>19</v>
      </c>
      <c r="I23" s="138" t="s">
        <v>75</v>
      </c>
    </row>
    <row r="24" spans="1:9" ht="13.5" thickBot="1" x14ac:dyDescent="0.25">
      <c r="A24" s="186"/>
      <c r="B24" s="192"/>
      <c r="C24" s="188"/>
      <c r="D24" s="92">
        <v>0.01</v>
      </c>
      <c r="E24" s="190"/>
      <c r="F24" s="92">
        <v>0.01</v>
      </c>
      <c r="G24" s="190"/>
      <c r="H24" s="92">
        <v>0.01</v>
      </c>
      <c r="I24" s="139"/>
    </row>
    <row r="25" spans="1:9" x14ac:dyDescent="0.2">
      <c r="A25" s="154" t="s">
        <v>65</v>
      </c>
      <c r="B25" s="105" t="s">
        <v>44</v>
      </c>
      <c r="C25" s="106">
        <f>+LOGISTICA!C12</f>
        <v>7</v>
      </c>
      <c r="D25" s="106">
        <f t="shared" ref="D25:D31" si="26">D$24*C25</f>
        <v>7.0000000000000007E-2</v>
      </c>
      <c r="E25" s="106">
        <f t="shared" ref="E25:E31" si="27">D25+C25</f>
        <v>7.07</v>
      </c>
      <c r="F25" s="106">
        <f t="shared" ref="F25:F31" si="28">F$24*E25</f>
        <v>7.0699999999999999E-2</v>
      </c>
      <c r="G25" s="106">
        <f t="shared" ref="G25:G31" si="29">F25+E25</f>
        <v>7.1407000000000007</v>
      </c>
      <c r="H25" s="106">
        <f t="shared" ref="H25:H31" si="30">H$24*G25</f>
        <v>7.1407000000000012E-2</v>
      </c>
      <c r="I25" s="107">
        <f t="shared" ref="I25:I31" si="31">H25+G25</f>
        <v>7.2121070000000005</v>
      </c>
    </row>
    <row r="26" spans="1:9" x14ac:dyDescent="0.2">
      <c r="A26" s="155" t="s">
        <v>91</v>
      </c>
      <c r="B26" s="105" t="s">
        <v>44</v>
      </c>
      <c r="C26" s="106">
        <f>LOGISTICA!C12</f>
        <v>7</v>
      </c>
      <c r="D26" s="106">
        <f t="shared" si="26"/>
        <v>7.0000000000000007E-2</v>
      </c>
      <c r="E26" s="106">
        <f>D26+C26</f>
        <v>7.07</v>
      </c>
      <c r="F26" s="106">
        <f t="shared" si="28"/>
        <v>7.0699999999999999E-2</v>
      </c>
      <c r="G26" s="106">
        <f>F26+E26</f>
        <v>7.1407000000000007</v>
      </c>
      <c r="H26" s="106">
        <f t="shared" si="30"/>
        <v>7.1407000000000012E-2</v>
      </c>
      <c r="I26" s="107">
        <f>H26+G26</f>
        <v>7.2121070000000005</v>
      </c>
    </row>
    <row r="27" spans="1:9" x14ac:dyDescent="0.2">
      <c r="A27" s="156" t="s">
        <v>66</v>
      </c>
      <c r="B27" s="93" t="s">
        <v>44</v>
      </c>
      <c r="C27" s="94">
        <f>+LOGISTICA!C21</f>
        <v>7</v>
      </c>
      <c r="D27" s="94">
        <f t="shared" si="26"/>
        <v>7.0000000000000007E-2</v>
      </c>
      <c r="E27" s="94">
        <f t="shared" si="27"/>
        <v>7.07</v>
      </c>
      <c r="F27" s="94">
        <f t="shared" si="28"/>
        <v>7.0699999999999999E-2</v>
      </c>
      <c r="G27" s="94">
        <f t="shared" si="29"/>
        <v>7.1407000000000007</v>
      </c>
      <c r="H27" s="94">
        <f t="shared" si="30"/>
        <v>7.1407000000000012E-2</v>
      </c>
      <c r="I27" s="95">
        <f t="shared" si="31"/>
        <v>7.2121070000000005</v>
      </c>
    </row>
    <row r="28" spans="1:9" x14ac:dyDescent="0.2">
      <c r="A28" s="156" t="s">
        <v>67</v>
      </c>
      <c r="B28" s="93" t="s">
        <v>44</v>
      </c>
      <c r="C28" s="94">
        <f>+LOGISTICA!C30</f>
        <v>8</v>
      </c>
      <c r="D28" s="94">
        <f t="shared" si="26"/>
        <v>0.08</v>
      </c>
      <c r="E28" s="94">
        <f t="shared" si="27"/>
        <v>8.08</v>
      </c>
      <c r="F28" s="94">
        <f t="shared" si="28"/>
        <v>8.0799999999999997E-2</v>
      </c>
      <c r="G28" s="94">
        <f t="shared" si="29"/>
        <v>8.1608000000000001</v>
      </c>
      <c r="H28" s="94">
        <f t="shared" si="30"/>
        <v>8.1608E-2</v>
      </c>
      <c r="I28" s="95">
        <f t="shared" si="31"/>
        <v>8.2424079999999993</v>
      </c>
    </row>
    <row r="29" spans="1:9" x14ac:dyDescent="0.2">
      <c r="A29" s="156" t="s">
        <v>55</v>
      </c>
      <c r="B29" s="93" t="s">
        <v>44</v>
      </c>
      <c r="C29" s="94">
        <f>+LOGISTICA!C39</f>
        <v>7</v>
      </c>
      <c r="D29" s="94">
        <f t="shared" si="26"/>
        <v>7.0000000000000007E-2</v>
      </c>
      <c r="E29" s="94">
        <f t="shared" si="27"/>
        <v>7.07</v>
      </c>
      <c r="F29" s="94">
        <f t="shared" si="28"/>
        <v>7.0699999999999999E-2</v>
      </c>
      <c r="G29" s="94">
        <f t="shared" si="29"/>
        <v>7.1407000000000007</v>
      </c>
      <c r="H29" s="94">
        <f t="shared" si="30"/>
        <v>7.1407000000000012E-2</v>
      </c>
      <c r="I29" s="95">
        <f t="shared" si="31"/>
        <v>7.2121070000000005</v>
      </c>
    </row>
    <row r="30" spans="1:9" x14ac:dyDescent="0.2">
      <c r="A30" s="155" t="s">
        <v>90</v>
      </c>
      <c r="B30" s="105" t="s">
        <v>44</v>
      </c>
      <c r="C30" s="106">
        <f>LOGISTICA!C39</f>
        <v>7</v>
      </c>
      <c r="D30" s="106">
        <f t="shared" si="26"/>
        <v>7.0000000000000007E-2</v>
      </c>
      <c r="E30" s="106">
        <f>D30+C30</f>
        <v>7.07</v>
      </c>
      <c r="F30" s="106">
        <f t="shared" si="28"/>
        <v>7.0699999999999999E-2</v>
      </c>
      <c r="G30" s="106">
        <f>F30+E30</f>
        <v>7.1407000000000007</v>
      </c>
      <c r="H30" s="106">
        <f t="shared" si="30"/>
        <v>7.1407000000000012E-2</v>
      </c>
      <c r="I30" s="107">
        <f>H30+G30</f>
        <v>7.2121070000000005</v>
      </c>
    </row>
    <row r="31" spans="1:9" ht="13.5" thickBot="1" x14ac:dyDescent="0.25">
      <c r="A31" s="157" t="s">
        <v>77</v>
      </c>
      <c r="B31" s="96" t="s">
        <v>44</v>
      </c>
      <c r="C31" s="115">
        <f>+LOGISTICA!C48</f>
        <v>8</v>
      </c>
      <c r="D31" s="115">
        <f t="shared" si="26"/>
        <v>0.08</v>
      </c>
      <c r="E31" s="115">
        <f t="shared" si="27"/>
        <v>8.08</v>
      </c>
      <c r="F31" s="115">
        <f t="shared" si="28"/>
        <v>8.0799999999999997E-2</v>
      </c>
      <c r="G31" s="115">
        <f t="shared" si="29"/>
        <v>8.1608000000000001</v>
      </c>
      <c r="H31" s="115">
        <f t="shared" si="30"/>
        <v>8.1608E-2</v>
      </c>
      <c r="I31" s="116">
        <f t="shared" si="31"/>
        <v>8.2424079999999993</v>
      </c>
    </row>
    <row r="33" spans="5:8" x14ac:dyDescent="0.2">
      <c r="E33" s="24"/>
      <c r="F33" s="22"/>
      <c r="G33" s="24"/>
      <c r="H33" s="22"/>
    </row>
    <row r="34" spans="5:8" x14ac:dyDescent="0.2">
      <c r="E34" s="24"/>
      <c r="F34" s="23"/>
      <c r="G34" s="24"/>
      <c r="H34" s="23"/>
    </row>
    <row r="35" spans="5:8" x14ac:dyDescent="0.2">
      <c r="E35" s="24"/>
      <c r="F35" s="23"/>
      <c r="G35" s="24"/>
      <c r="H35" s="23"/>
    </row>
    <row r="36" spans="5:8" x14ac:dyDescent="0.2">
      <c r="E36" s="24"/>
      <c r="F36" s="23"/>
      <c r="G36" s="24"/>
      <c r="H36" s="23"/>
    </row>
    <row r="37" spans="5:8" x14ac:dyDescent="0.2">
      <c r="E37" s="24"/>
      <c r="F37" s="23"/>
      <c r="G37" s="24"/>
      <c r="H37" s="23"/>
    </row>
    <row r="38" spans="5:8" x14ac:dyDescent="0.2">
      <c r="E38" s="24"/>
      <c r="F38" s="23"/>
      <c r="G38" s="24"/>
      <c r="H38" s="23"/>
    </row>
    <row r="39" spans="5:8" x14ac:dyDescent="0.2">
      <c r="E39" s="24"/>
      <c r="F39" s="23"/>
      <c r="G39" s="24"/>
      <c r="H39" s="23"/>
    </row>
    <row r="40" spans="5:8" x14ac:dyDescent="0.2">
      <c r="E40" s="24"/>
      <c r="F40" s="23"/>
      <c r="G40" s="24"/>
      <c r="H40" s="23"/>
    </row>
    <row r="41" spans="5:8" x14ac:dyDescent="0.2">
      <c r="E41" s="24"/>
      <c r="F41" s="23"/>
      <c r="G41" s="24"/>
      <c r="H41" s="23"/>
    </row>
    <row r="42" spans="5:8" x14ac:dyDescent="0.2">
      <c r="E42" s="24"/>
      <c r="F42" s="23"/>
      <c r="G42" s="24"/>
      <c r="H42" s="23"/>
    </row>
    <row r="43" spans="5:8" x14ac:dyDescent="0.2">
      <c r="E43" s="24"/>
      <c r="F43" s="23"/>
      <c r="G43" s="24"/>
      <c r="H43" s="23"/>
    </row>
  </sheetData>
  <mergeCells count="15">
    <mergeCell ref="E3:E4"/>
    <mergeCell ref="G3:G4"/>
    <mergeCell ref="B3:B4"/>
    <mergeCell ref="E23:E24"/>
    <mergeCell ref="G23:G24"/>
    <mergeCell ref="B13:B14"/>
    <mergeCell ref="C13:C14"/>
    <mergeCell ref="E13:E14"/>
    <mergeCell ref="G13:G14"/>
    <mergeCell ref="B23:B24"/>
    <mergeCell ref="A3:A4"/>
    <mergeCell ref="A13:A14"/>
    <mergeCell ref="A23:A24"/>
    <mergeCell ref="C3:C4"/>
    <mergeCell ref="C23:C24"/>
  </mergeCells>
  <phoneticPr fontId="13" type="noConversion"/>
  <pageMargins left="0.74803149606299213" right="0.74803149606299213" top="0.98425196850393704" bottom="0.98425196850393704" header="0" footer="0"/>
  <pageSetup scale="7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25"/>
  <sheetViews>
    <sheetView tabSelected="1" workbookViewId="0">
      <selection activeCell="A31" sqref="A31"/>
    </sheetView>
  </sheetViews>
  <sheetFormatPr baseColWidth="10" defaultRowHeight="12.75" x14ac:dyDescent="0.2"/>
  <cols>
    <col min="1" max="1" width="27" customWidth="1"/>
    <col min="2" max="2" width="41.5703125" customWidth="1"/>
  </cols>
  <sheetData>
    <row r="2" spans="1:4" ht="13.5" thickBot="1" x14ac:dyDescent="0.25"/>
    <row r="3" spans="1:4" x14ac:dyDescent="0.2">
      <c r="A3" s="193" t="s">
        <v>43</v>
      </c>
      <c r="B3" s="195" t="s">
        <v>39</v>
      </c>
      <c r="C3" s="193" t="s">
        <v>53</v>
      </c>
      <c r="D3" s="197" t="s">
        <v>76</v>
      </c>
    </row>
    <row r="4" spans="1:4" ht="13.5" thickBot="1" x14ac:dyDescent="0.25">
      <c r="A4" s="194"/>
      <c r="B4" s="196"/>
      <c r="C4" s="194"/>
      <c r="D4" s="198"/>
    </row>
    <row r="5" spans="1:4" x14ac:dyDescent="0.2">
      <c r="A5" s="158" t="s">
        <v>65</v>
      </c>
      <c r="B5" s="98" t="s">
        <v>78</v>
      </c>
      <c r="C5" s="98" t="s">
        <v>54</v>
      </c>
      <c r="D5" s="99">
        <f>+'ADM Y UTILIDADES'!I5+'ADM Y UTILIDADES'!I15+'ADM Y UTILIDADES'!I25</f>
        <v>10.808716074166666</v>
      </c>
    </row>
    <row r="6" spans="1:4" x14ac:dyDescent="0.2">
      <c r="A6" s="159" t="s">
        <v>91</v>
      </c>
      <c r="B6" s="108" t="s">
        <v>89</v>
      </c>
      <c r="C6" s="108" t="s">
        <v>54</v>
      </c>
      <c r="D6" s="109">
        <f>+'ADM Y UTILIDADES'!I6+'ADM Y UTILIDADES'!I16+'ADM Y UTILIDADES'!I26</f>
        <v>10.883126701944445</v>
      </c>
    </row>
    <row r="7" spans="1:4" x14ac:dyDescent="0.2">
      <c r="A7" s="160" t="s">
        <v>66</v>
      </c>
      <c r="B7" s="97" t="s">
        <v>78</v>
      </c>
      <c r="C7" s="97" t="s">
        <v>54</v>
      </c>
      <c r="D7" s="100">
        <f>+'ADM Y UTILIDADES'!I7+'ADM Y UTILIDADES'!I17+'ADM Y UTILIDADES'!I27</f>
        <v>10.808716074166666</v>
      </c>
    </row>
    <row r="8" spans="1:4" x14ac:dyDescent="0.2">
      <c r="A8" s="160" t="s">
        <v>67</v>
      </c>
      <c r="B8" s="97" t="s">
        <v>78</v>
      </c>
      <c r="C8" s="97" t="s">
        <v>54</v>
      </c>
      <c r="D8" s="100">
        <f>+'ADM Y UTILIDADES'!I8+'ADM Y UTILIDADES'!I18+'ADM Y UTILIDADES'!I28</f>
        <v>11.839017074166666</v>
      </c>
    </row>
    <row r="9" spans="1:4" x14ac:dyDescent="0.2">
      <c r="A9" s="160" t="s">
        <v>55</v>
      </c>
      <c r="B9" s="97" t="s">
        <v>78</v>
      </c>
      <c r="C9" s="97" t="s">
        <v>54</v>
      </c>
      <c r="D9" s="100">
        <f>+'ADM Y UTILIDADES'!I9+'ADM Y UTILIDADES'!I19+'ADM Y UTILIDADES'!I29</f>
        <v>10.808716074166666</v>
      </c>
    </row>
    <row r="10" spans="1:4" x14ac:dyDescent="0.2">
      <c r="A10" s="159" t="s">
        <v>90</v>
      </c>
      <c r="B10" s="108" t="s">
        <v>89</v>
      </c>
      <c r="C10" s="108" t="s">
        <v>54</v>
      </c>
      <c r="D10" s="109">
        <f>+'ADM Y UTILIDADES'!I10+'ADM Y UTILIDADES'!I20+'ADM Y UTILIDADES'!I30</f>
        <v>10.883126701944445</v>
      </c>
    </row>
    <row r="11" spans="1:4" ht="13.5" thickBot="1" x14ac:dyDescent="0.25">
      <c r="A11" s="161" t="s">
        <v>103</v>
      </c>
      <c r="B11" s="123" t="s">
        <v>79</v>
      </c>
      <c r="C11" s="123" t="s">
        <v>54</v>
      </c>
      <c r="D11" s="124">
        <f>+'ADM Y UTILIDADES'!I11+'ADM Y UTILIDADES'!I21+'ADM Y UTILIDADES'!I31</f>
        <v>11.753158657499998</v>
      </c>
    </row>
    <row r="12" spans="1:4" x14ac:dyDescent="0.2">
      <c r="A12" s="158" t="s">
        <v>65</v>
      </c>
      <c r="B12" s="98" t="s">
        <v>78</v>
      </c>
      <c r="C12" s="98" t="s">
        <v>80</v>
      </c>
      <c r="D12" s="99">
        <f t="shared" ref="D12:D18" si="0">+D5/30*7</f>
        <v>2.5220337506388888</v>
      </c>
    </row>
    <row r="13" spans="1:4" x14ac:dyDescent="0.2">
      <c r="A13" s="159" t="s">
        <v>91</v>
      </c>
      <c r="B13" s="108" t="s">
        <v>89</v>
      </c>
      <c r="C13" s="108" t="s">
        <v>80</v>
      </c>
      <c r="D13" s="109">
        <f t="shared" si="0"/>
        <v>2.5393962304537037</v>
      </c>
    </row>
    <row r="14" spans="1:4" x14ac:dyDescent="0.2">
      <c r="A14" s="160" t="s">
        <v>66</v>
      </c>
      <c r="B14" s="97" t="s">
        <v>78</v>
      </c>
      <c r="C14" s="97" t="s">
        <v>80</v>
      </c>
      <c r="D14" s="100">
        <f t="shared" si="0"/>
        <v>2.5220337506388888</v>
      </c>
    </row>
    <row r="15" spans="1:4" x14ac:dyDescent="0.2">
      <c r="A15" s="160" t="s">
        <v>67</v>
      </c>
      <c r="B15" s="97" t="s">
        <v>78</v>
      </c>
      <c r="C15" s="97" t="s">
        <v>80</v>
      </c>
      <c r="D15" s="100">
        <f t="shared" si="0"/>
        <v>2.7624373173055554</v>
      </c>
    </row>
    <row r="16" spans="1:4" x14ac:dyDescent="0.2">
      <c r="A16" s="160" t="s">
        <v>55</v>
      </c>
      <c r="B16" s="97" t="s">
        <v>78</v>
      </c>
      <c r="C16" s="97" t="s">
        <v>80</v>
      </c>
      <c r="D16" s="100">
        <f t="shared" si="0"/>
        <v>2.5220337506388888</v>
      </c>
    </row>
    <row r="17" spans="1:4" x14ac:dyDescent="0.2">
      <c r="A17" s="159" t="s">
        <v>90</v>
      </c>
      <c r="B17" s="108" t="s">
        <v>89</v>
      </c>
      <c r="C17" s="108" t="s">
        <v>80</v>
      </c>
      <c r="D17" s="109">
        <f t="shared" si="0"/>
        <v>2.5393962304537037</v>
      </c>
    </row>
    <row r="18" spans="1:4" ht="13.5" thickBot="1" x14ac:dyDescent="0.25">
      <c r="A18" s="161" t="s">
        <v>103</v>
      </c>
      <c r="B18" s="123" t="s">
        <v>79</v>
      </c>
      <c r="C18" s="123" t="s">
        <v>80</v>
      </c>
      <c r="D18" s="124">
        <f t="shared" si="0"/>
        <v>2.7424036867499999</v>
      </c>
    </row>
    <row r="19" spans="1:4" x14ac:dyDescent="0.2">
      <c r="A19" s="158" t="s">
        <v>65</v>
      </c>
      <c r="B19" s="98" t="s">
        <v>78</v>
      </c>
      <c r="C19" s="98" t="s">
        <v>81</v>
      </c>
      <c r="D19" s="99">
        <f t="shared" ref="D19:D25" si="1">+D5/30</f>
        <v>0.36029053580555553</v>
      </c>
    </row>
    <row r="20" spans="1:4" x14ac:dyDescent="0.2">
      <c r="A20" s="159" t="s">
        <v>91</v>
      </c>
      <c r="B20" s="108" t="s">
        <v>89</v>
      </c>
      <c r="C20" s="108" t="s">
        <v>81</v>
      </c>
      <c r="D20" s="109">
        <f t="shared" si="1"/>
        <v>0.36277089006481483</v>
      </c>
    </row>
    <row r="21" spans="1:4" x14ac:dyDescent="0.2">
      <c r="A21" s="160" t="s">
        <v>66</v>
      </c>
      <c r="B21" s="97" t="s">
        <v>78</v>
      </c>
      <c r="C21" s="97" t="s">
        <v>81</v>
      </c>
      <c r="D21" s="100">
        <f t="shared" si="1"/>
        <v>0.36029053580555553</v>
      </c>
    </row>
    <row r="22" spans="1:4" x14ac:dyDescent="0.2">
      <c r="A22" s="160" t="s">
        <v>67</v>
      </c>
      <c r="B22" s="97" t="s">
        <v>78</v>
      </c>
      <c r="C22" s="97" t="s">
        <v>81</v>
      </c>
      <c r="D22" s="100">
        <f t="shared" si="1"/>
        <v>0.39463390247222219</v>
      </c>
    </row>
    <row r="23" spans="1:4" x14ac:dyDescent="0.2">
      <c r="A23" s="160" t="s">
        <v>55</v>
      </c>
      <c r="B23" s="97" t="s">
        <v>78</v>
      </c>
      <c r="C23" s="97" t="s">
        <v>81</v>
      </c>
      <c r="D23" s="100">
        <f t="shared" si="1"/>
        <v>0.36029053580555553</v>
      </c>
    </row>
    <row r="24" spans="1:4" x14ac:dyDescent="0.2">
      <c r="A24" s="159" t="s">
        <v>90</v>
      </c>
      <c r="B24" s="108" t="s">
        <v>89</v>
      </c>
      <c r="C24" s="108" t="s">
        <v>81</v>
      </c>
      <c r="D24" s="109">
        <f t="shared" si="1"/>
        <v>0.36277089006481483</v>
      </c>
    </row>
    <row r="25" spans="1:4" ht="13.5" thickBot="1" x14ac:dyDescent="0.25">
      <c r="A25" s="161" t="s">
        <v>103</v>
      </c>
      <c r="B25" s="123" t="s">
        <v>79</v>
      </c>
      <c r="C25" s="123" t="s">
        <v>81</v>
      </c>
      <c r="D25" s="124">
        <f t="shared" si="1"/>
        <v>0.39177195524999997</v>
      </c>
    </row>
  </sheetData>
  <mergeCells count="4">
    <mergeCell ref="A3:A4"/>
    <mergeCell ref="B3:B4"/>
    <mergeCell ref="D3:D4"/>
    <mergeCell ref="C3:C4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4</vt:lpstr>
      <vt:lpstr>'ADM Y UTILIDADES'!Área_de_impresión</vt:lpstr>
      <vt:lpstr>'INSTR-HERR'!Área_de_impresión</vt:lpstr>
      <vt:lpstr>LOGISTICA!Área_de_impresión</vt:lpstr>
      <vt:lpstr>'RESUMEN REGION 4'!Área_de_impresión</vt:lpstr>
      <vt:lpstr>'RR HH'!Área_de_impresión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Nancy Patty</cp:lastModifiedBy>
  <cp:lastPrinted>2013-04-03T19:27:24Z</cp:lastPrinted>
  <dcterms:created xsi:type="dcterms:W3CDTF">2006-10-21T16:32:25Z</dcterms:created>
  <dcterms:modified xsi:type="dcterms:W3CDTF">2017-01-03T21:07:20Z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